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861" activeTab="0"/>
  </bookViews>
  <sheets>
    <sheet name="Sumář" sheetId="1" r:id="rId1"/>
    <sheet name="Bechyně" sheetId="2" r:id="rId2"/>
    <sheet name="Bobelovka" sheetId="3" r:id="rId3"/>
    <sheet name="Budislav" sheetId="4" r:id="rId4"/>
    <sheet name="D. Voda" sheetId="5" r:id="rId5"/>
    <sheet name="Duha" sheetId="6" r:id="rId6"/>
    <sheet name="H.Planá" sheetId="7" r:id="rId7"/>
    <sheet name="H.Stropnice" sheetId="8" r:id="rId8"/>
    <sheet name="Chvalkov" sheetId="9" r:id="rId9"/>
    <sheet name="Chýnov" sheetId="10" r:id="rId10"/>
    <sheet name="Kaplice" sheetId="11" r:id="rId11"/>
    <sheet name="Klíček" sheetId="12" r:id="rId12"/>
    <sheet name="Stachy - Kůsov" sheetId="13" r:id="rId13"/>
    <sheet name="Libníč" sheetId="14" r:id="rId14"/>
    <sheet name="Mačkov" sheetId="15" r:id="rId15"/>
    <sheet name="Osek" sheetId="16" r:id="rId16"/>
    <sheet name="Pístina" sheetId="17" r:id="rId17"/>
    <sheet name="Prachatice" sheetId="18" r:id="rId18"/>
    <sheet name="PS" sheetId="19" r:id="rId19"/>
    <sheet name="Světlo" sheetId="20" r:id="rId20"/>
    <sheet name="ÚSS" sheetId="21" r:id="rId21"/>
    <sheet name="Zběšičky" sheetId="22" r:id="rId22"/>
  </sheet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<sst xmlns="http://schemas.openxmlformats.org/spreadsheetml/2006/main" count="1038" uniqueCount="81">
  <si>
    <t>v tis.Kč</t>
  </si>
  <si>
    <t>řádek</t>
  </si>
  <si>
    <t>Ukazatel</t>
  </si>
  <si>
    <t>N Á K L A D Y</t>
  </si>
  <si>
    <t>Spotřeba materiálu</t>
  </si>
  <si>
    <t>Spotřeba potravin</t>
  </si>
  <si>
    <t>Spotřeba energie</t>
  </si>
  <si>
    <t>Opravy a udržování</t>
  </si>
  <si>
    <t>Cestovné</t>
  </si>
  <si>
    <t>Ostatní služby</t>
  </si>
  <si>
    <t>Mzdové náklady</t>
  </si>
  <si>
    <t>v tom : platy zaměstnanců</t>
  </si>
  <si>
    <t xml:space="preserve">          OON</t>
  </si>
  <si>
    <t>Sociál.a zdravot. pojištění</t>
  </si>
  <si>
    <t>Zákonné sociální náklady</t>
  </si>
  <si>
    <t>Daně a poplatky</t>
  </si>
  <si>
    <t>Jiné ostatní náklady</t>
  </si>
  <si>
    <t>Odpisy dlouhodobého majetku</t>
  </si>
  <si>
    <t>Daň z příjmů</t>
  </si>
  <si>
    <t>Ostatní náklady</t>
  </si>
  <si>
    <t>V Ý N O S Y</t>
  </si>
  <si>
    <t>Tržby za vlastní výrobky</t>
  </si>
  <si>
    <t>Tržby z prodeje služeb</t>
  </si>
  <si>
    <t>Úroky</t>
  </si>
  <si>
    <t>Jiné ostatní výnosy</t>
  </si>
  <si>
    <t>Tržby z dlouhodobého majetku</t>
  </si>
  <si>
    <t>Tržby z prodeje materiálu</t>
  </si>
  <si>
    <t>Příspěvek na provoz</t>
  </si>
  <si>
    <t>Hospodářský výsledek po zdanění</t>
  </si>
  <si>
    <t>Doplňkové údaje:</t>
  </si>
  <si>
    <t>Použití rezervního fondu</t>
  </si>
  <si>
    <t>Použití fondu odměn</t>
  </si>
  <si>
    <t>Průměr.evid. počet zaměstnanců</t>
  </si>
  <si>
    <t xml:space="preserve">Paragrafy rozpočtové skladby:  </t>
  </si>
  <si>
    <t>20a</t>
  </si>
  <si>
    <t>Dotace ze SR od MPSV</t>
  </si>
  <si>
    <t>VYBRANÉ UKAZATELE PŘÍSPĚVKOVÝCH ORGANIZACÍ - ROK 2009</t>
  </si>
  <si>
    <t>Skutečnost    rok 2007</t>
  </si>
  <si>
    <t>Rozpočet      rok 2008</t>
  </si>
  <si>
    <t>Skutečnost     1.- 6.2008</t>
  </si>
  <si>
    <t>Návrh           rok 2009</t>
  </si>
  <si>
    <t>Ostatní výnosy</t>
  </si>
  <si>
    <t>Název organizace: Domov pro seniory Bechyně</t>
  </si>
  <si>
    <t>Dotace na investice*</t>
  </si>
  <si>
    <t>Použití investičního fondu*</t>
  </si>
  <si>
    <t>Název organizace: Bobelovka - centrum pobytových a ambulantních sociálních služeb</t>
  </si>
  <si>
    <t>Název organizace: Domov pro seniory Budislav</t>
  </si>
  <si>
    <t>Název organizace:  Domov důchodců Dobrá Voda</t>
  </si>
  <si>
    <t xml:space="preserve">Název organizace: Denní a týdenní stacionář Duha </t>
  </si>
  <si>
    <t>Název organizace: Domov důchodců Horní Planá</t>
  </si>
  <si>
    <t>Název organizace: Domov pro seniory Horní Stropnice</t>
  </si>
  <si>
    <t xml:space="preserve">Název organizace: Domov pro seniory Chvalkov </t>
  </si>
  <si>
    <t>Název organizace: Domov pro seniory Chýnov</t>
  </si>
  <si>
    <t>Název organizace: Domov pro seniory Kaplice</t>
  </si>
  <si>
    <t>Název organizace: Denní a týdenní stacionář Klíček</t>
  </si>
  <si>
    <t>Název organizace: Domov pro seniory Stachy-Kůsov</t>
  </si>
  <si>
    <t>Název organizace: Domov Libníč a Centrum sociálních služeb Empatie</t>
  </si>
  <si>
    <t>Název organizace: Domov PETRA Mačkov</t>
  </si>
  <si>
    <t>Název organizace:  Domov pro osoby se zdravotním postižením Osek</t>
  </si>
  <si>
    <t>Název organizace: Pístina - domov pro osoby se zdravotním postižením</t>
  </si>
  <si>
    <t>Název organizace: Domov seniorů Mistra Křišťana Prachatice</t>
  </si>
  <si>
    <t xml:space="preserve">Název organizace: Pečovatelská služba </t>
  </si>
  <si>
    <t>Název organizace: Domov pro seniory Světlo</t>
  </si>
  <si>
    <t>Název organizace: Ústav sociálních služeb Jindřichův Hradec, příspěvková organizace</t>
  </si>
  <si>
    <t>Název organizace: Domov pro osoby se zdravotním postižením Zběšičky</t>
  </si>
  <si>
    <t>Příspěvek na provoz**</t>
  </si>
  <si>
    <t>Průměrný měsíční plat v Kč</t>
  </si>
  <si>
    <t>Upravený rozpočet rok 2008</t>
  </si>
  <si>
    <t xml:space="preserve">* investiční akce v souladu s navrhovaným plánem pořízení investic organizace na                                                                                                                                                              r. 2009; může dojít ke korekci zřizovatelem; v dotaci na investice jsou zahrnuty i jiné zdroje financování (ISPROFIN, ROP, EHP Norsko...), včetně prostředků z rozpočtu ORJ 9 </t>
  </si>
  <si>
    <t xml:space="preserve">Název organizace: </t>
  </si>
  <si>
    <t>Sumář za oblast sociální</t>
  </si>
  <si>
    <t>4345, 4351, 4355, 4357</t>
  </si>
  <si>
    <t>** příspěvek na provoz pouze u Pečovatelské služby a Ústavu sociálních služeb Jindřichův Hradec, příspěvková organizace; v návrhu rozpočtu na rok 2009 ORJ 9 je alokováno dalších                             33 539,00 tis. Kč pro ostatní zřizované organizace v sociální oblasti; bude rozděleno na jednotlivé organizace rozpočtovým opatřením v roce 2009 po obdržení výsledku Dotačního řízení MPSV pro rok 2009 a po vyhodnocení hospodaření jednotlivých organizací v roce 2008</t>
  </si>
  <si>
    <t>Schválený rozpočet rok 2008</t>
  </si>
  <si>
    <t xml:space="preserve"> </t>
  </si>
  <si>
    <t>Dotace na investice</t>
  </si>
  <si>
    <t>Použití investičního fondu</t>
  </si>
  <si>
    <t xml:space="preserve">* investiční akce v souladu s navrhovaným plánem pořízení investic organizace na r. 2009;může dojít ke korekci zřizovatelem;v dotaci na investice jsou zahrnuty i jiné zdroje financování, nejen prostředky ORJ 9 </t>
  </si>
  <si>
    <t>* investiční akce v souladu s navrhovaným plánem pořízení investic organizace na  r. 2009;může dojít ke korekci zřizovatelem</t>
  </si>
  <si>
    <t>* investiční akce v souladu s navrhovaným plánem pořízení investic organizace na r. 2009;může dojít ke korekci zřizovatelem</t>
  </si>
  <si>
    <t>* investiční akce v souladu s navrhovaným plánem pořízení investic organizace na  r.2009;může dojít ke korekci zřizovatelem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</si>
</sst>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\-#,##0;&quot;  &quot;"/>
    <numFmt numFmtId="181" formatCode="0.0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00000"/>
    <numFmt numFmtId="196" formatCode="0.00000"/>
    <numFmt numFmtId="197" formatCode="0.0000"/>
    <numFmt numFmtId="198" formatCode="0.000"/>
    <numFmt numFmtId="199" formatCode="#.##0.00,&quot;Kč&quot;"/>
    <numFmt numFmtId="200" formatCode="0.0E+00"/>
    <numFmt numFmtId="201" formatCode="0.0000%"/>
    <numFmt numFmtId="202" formatCode="#,##0.0\ &quot;Kč&quot;"/>
    <numFmt numFmtId="203" formatCode="#,##0.0\ _K_č"/>
  </numFmts>
  <fonts count="3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1"/>
    </font>
    <font>
      <sz val="9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justify"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4" fontId="12" fillId="0" borderId="13" xfId="0" applyNumberFormat="1" applyFont="1" applyFill="1" applyBorder="1" applyAlignment="1" applyProtection="1">
      <alignment horizontal="right" vertical="center" wrapText="1"/>
      <protection/>
    </xf>
    <xf numFmtId="4" fontId="1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" xfId="0" applyNumberFormat="1" applyFont="1" applyFill="1" applyBorder="1" applyAlignment="1" applyProtection="1">
      <alignment horizontal="right"/>
      <protection locked="0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" xfId="0" applyNumberFormat="1" applyFont="1" applyBorder="1" applyAlignment="1" applyProtection="1">
      <alignment horizontal="right" vertical="center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0" xfId="0" applyNumberFormat="1" applyFont="1" applyBorder="1" applyAlignment="1" applyProtection="1">
      <alignment horizontal="right" vertical="center"/>
      <protection locked="0"/>
    </xf>
    <xf numFmtId="4" fontId="15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31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Fill="1" applyBorder="1" applyAlignment="1" applyProtection="1">
      <alignment horizontal="center" vertical="center" wrapText="1"/>
      <protection/>
    </xf>
    <xf numFmtId="4" fontId="12" fillId="0" borderId="34" xfId="0" applyNumberFormat="1" applyFont="1" applyFill="1" applyBorder="1" applyAlignment="1" applyProtection="1">
      <alignment horizontal="right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2" fillId="0" borderId="36" xfId="0" applyFont="1" applyFill="1" applyBorder="1" applyAlignment="1" applyProtection="1">
      <alignment horizontal="justify" vertical="center" wrapText="1"/>
      <protection/>
    </xf>
    <xf numFmtId="0" fontId="12" fillId="0" borderId="37" xfId="0" applyFont="1" applyFill="1" applyBorder="1" applyAlignment="1" applyProtection="1">
      <alignment vertical="center" wrapText="1"/>
      <protection/>
    </xf>
    <xf numFmtId="4" fontId="12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12" fillId="0" borderId="33" xfId="0" applyFont="1" applyFill="1" applyBorder="1" applyAlignment="1" applyProtection="1">
      <alignment vertical="center" wrapText="1"/>
      <protection/>
    </xf>
    <xf numFmtId="4" fontId="12" fillId="0" borderId="31" xfId="0" applyNumberFormat="1" applyFont="1" applyFill="1" applyBorder="1" applyAlignment="1" applyProtection="1">
      <alignment horizontal="right"/>
      <protection locked="0"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39" xfId="0" applyFont="1" applyFill="1" applyBorder="1" applyAlignment="1" applyProtection="1">
      <alignment horizontal="center"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14" fillId="0" borderId="41" xfId="0" applyFont="1" applyFill="1" applyBorder="1" applyAlignment="1" applyProtection="1">
      <alignment vertical="center" wrapText="1"/>
      <protection/>
    </xf>
    <xf numFmtId="4" fontId="12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0" applyFont="1" applyFill="1" applyBorder="1" applyAlignment="1" applyProtection="1">
      <alignment horizontal="center" vertical="center" wrapText="1"/>
      <protection/>
    </xf>
    <xf numFmtId="0" fontId="15" fillId="0" borderId="43" xfId="0" applyFont="1" applyFill="1" applyBorder="1" applyAlignment="1" applyProtection="1">
      <alignment vertical="center" wrapText="1"/>
      <protection/>
    </xf>
    <xf numFmtId="4" fontId="12" fillId="0" borderId="44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46" xfId="0" applyFont="1" applyFill="1" applyBorder="1" applyAlignment="1" applyProtection="1">
      <alignment horizontal="center" vertical="center" wrapText="1"/>
      <protection/>
    </xf>
    <xf numFmtId="0" fontId="12" fillId="0" borderId="47" xfId="0" applyFont="1" applyFill="1" applyBorder="1" applyAlignment="1" applyProtection="1">
      <alignment vertical="center" wrapText="1"/>
      <protection/>
    </xf>
    <xf numFmtId="4" fontId="12" fillId="0" borderId="45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48" xfId="0" applyFont="1" applyFill="1" applyBorder="1" applyAlignment="1" applyProtection="1">
      <alignment horizontal="center" vertical="center" wrapText="1"/>
      <protection/>
    </xf>
    <xf numFmtId="0" fontId="12" fillId="0" borderId="49" xfId="0" applyFont="1" applyFill="1" applyBorder="1" applyAlignment="1" applyProtection="1">
      <alignment vertical="center" wrapText="1"/>
      <protection/>
    </xf>
    <xf numFmtId="4" fontId="12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36" xfId="0" applyFont="1" applyFill="1" applyBorder="1" applyAlignment="1" applyProtection="1">
      <alignment horizontal="center" vertical="center" wrapText="1"/>
      <protection/>
    </xf>
    <xf numFmtId="4" fontId="12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35" xfId="0" applyNumberFormat="1" applyFon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vertical="center"/>
      <protection/>
    </xf>
    <xf numFmtId="4" fontId="15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0" applyNumberFormat="1" applyFont="1" applyBorder="1" applyAlignment="1" applyProtection="1">
      <alignment horizontal="right" vertical="center"/>
      <protection locked="0"/>
    </xf>
    <xf numFmtId="4" fontId="15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0" applyNumberFormat="1" applyFont="1" applyFill="1" applyBorder="1" applyAlignment="1" applyProtection="1">
      <alignment horizontal="right" vertical="center" wrapText="1"/>
      <protection/>
    </xf>
    <xf numFmtId="0" fontId="6" fillId="0" borderId="0" xfId="47" applyFont="1" applyBorder="1" applyAlignment="1">
      <alignment horizontal="center" vertical="center"/>
      <protection/>
    </xf>
    <xf numFmtId="0" fontId="7" fillId="0" borderId="0" xfId="47" applyFont="1" applyAlignment="1">
      <alignment vertical="center"/>
      <protection/>
    </xf>
    <xf numFmtId="0" fontId="8" fillId="0" borderId="0" xfId="47" applyFont="1" applyAlignment="1" applyProtection="1">
      <alignment vertical="center"/>
      <protection locked="0"/>
    </xf>
    <xf numFmtId="0" fontId="9" fillId="0" borderId="0" xfId="47" applyFont="1" applyAlignment="1" applyProtection="1">
      <alignment vertical="center"/>
      <protection locked="0"/>
    </xf>
    <xf numFmtId="0" fontId="10" fillId="0" borderId="0" xfId="47" applyFont="1" applyAlignment="1" applyProtection="1">
      <alignment vertical="center"/>
      <protection locked="0"/>
    </xf>
    <xf numFmtId="0" fontId="9" fillId="0" borderId="0" xfId="47" applyFont="1" applyAlignment="1">
      <alignment vertical="center"/>
      <protection/>
    </xf>
    <xf numFmtId="0" fontId="10" fillId="0" borderId="0" xfId="47" applyFont="1" applyAlignment="1">
      <alignment vertical="center"/>
      <protection/>
    </xf>
    <xf numFmtId="0" fontId="8" fillId="0" borderId="0" xfId="47" applyFont="1" applyAlignment="1" applyProtection="1">
      <alignment horizontal="left" vertical="center"/>
      <protection locked="0"/>
    </xf>
    <xf numFmtId="0" fontId="9" fillId="0" borderId="0" xfId="47" applyFont="1" applyAlignment="1" applyProtection="1">
      <alignment horizontal="center" vertical="center"/>
      <protection locked="0"/>
    </xf>
    <xf numFmtId="0" fontId="9" fillId="0" borderId="0" xfId="47" applyFont="1" applyAlignment="1" applyProtection="1">
      <alignment horizontal="right" vertical="center"/>
      <protection locked="0"/>
    </xf>
    <xf numFmtId="0" fontId="8" fillId="0" borderId="0" xfId="47" applyFont="1" applyBorder="1" applyAlignment="1" applyProtection="1">
      <alignment horizontal="center" vertical="center"/>
      <protection locked="0"/>
    </xf>
    <xf numFmtId="0" fontId="9" fillId="0" borderId="0" xfId="47" applyFont="1" applyAlignment="1" applyProtection="1">
      <alignment horizontal="left" vertical="center"/>
      <protection locked="0"/>
    </xf>
    <xf numFmtId="0" fontId="15" fillId="0" borderId="0" xfId="47" applyFont="1" applyAlignment="1" applyProtection="1">
      <alignment horizontal="right" vertical="center"/>
      <protection locked="0"/>
    </xf>
    <xf numFmtId="0" fontId="9" fillId="0" borderId="0" xfId="47" applyFont="1" applyBorder="1" applyAlignment="1">
      <alignment vertical="center"/>
      <protection/>
    </xf>
    <xf numFmtId="0" fontId="11" fillId="0" borderId="31" xfId="47" applyFont="1" applyBorder="1" applyAlignment="1">
      <alignment horizontal="center" vertical="center"/>
      <protection/>
    </xf>
    <xf numFmtId="0" fontId="12" fillId="0" borderId="32" xfId="47" applyFont="1" applyBorder="1" applyAlignment="1">
      <alignment horizontal="center" vertical="center"/>
      <protection/>
    </xf>
    <xf numFmtId="0" fontId="12" fillId="0" borderId="32" xfId="47" applyFont="1" applyBorder="1" applyAlignment="1">
      <alignment horizontal="center" vertical="center" wrapText="1"/>
      <protection/>
    </xf>
    <xf numFmtId="0" fontId="12" fillId="0" borderId="31" xfId="47" applyFont="1" applyBorder="1" applyAlignment="1">
      <alignment horizontal="center" vertical="center" wrapText="1"/>
      <protection/>
    </xf>
    <xf numFmtId="0" fontId="12" fillId="0" borderId="33" xfId="47" applyFont="1" applyBorder="1" applyAlignment="1">
      <alignment horizontal="center" vertical="center" wrapText="1"/>
      <protection/>
    </xf>
    <xf numFmtId="0" fontId="12" fillId="0" borderId="0" xfId="47" applyFont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2" fillId="0" borderId="0" xfId="47" applyFont="1" applyAlignment="1">
      <alignment vertical="center"/>
      <protection/>
    </xf>
    <xf numFmtId="0" fontId="12" fillId="0" borderId="34" xfId="47" applyFont="1" applyFill="1" applyBorder="1" applyAlignment="1" applyProtection="1">
      <alignment horizontal="center" vertical="center" wrapText="1"/>
      <protection/>
    </xf>
    <xf numFmtId="4" fontId="12" fillId="0" borderId="34" xfId="47" applyNumberFormat="1" applyFont="1" applyFill="1" applyBorder="1" applyAlignment="1" applyProtection="1">
      <alignment horizontal="right" vertical="center" wrapText="1"/>
      <protection/>
    </xf>
    <xf numFmtId="4" fontId="12" fillId="0" borderId="0" xfId="47" applyNumberFormat="1" applyFont="1" applyAlignment="1">
      <alignment vertical="center"/>
      <protection/>
    </xf>
    <xf numFmtId="0" fontId="12" fillId="0" borderId="0" xfId="47" applyFont="1" applyBorder="1" applyAlignment="1">
      <alignment vertical="center" wrapText="1"/>
      <protection/>
    </xf>
    <xf numFmtId="0" fontId="12" fillId="0" borderId="0" xfId="47" applyFont="1" applyAlignment="1">
      <alignment vertical="center" wrapText="1"/>
      <protection/>
    </xf>
    <xf numFmtId="0" fontId="12" fillId="0" borderId="35" xfId="47" applyFont="1" applyFill="1" applyBorder="1" applyAlignment="1" applyProtection="1">
      <alignment horizontal="center" vertical="center" wrapText="1"/>
      <protection/>
    </xf>
    <xf numFmtId="0" fontId="12" fillId="0" borderId="36" xfId="47" applyFont="1" applyFill="1" applyBorder="1" applyAlignment="1" applyProtection="1">
      <alignment horizontal="justify" vertical="center" wrapText="1"/>
      <protection/>
    </xf>
    <xf numFmtId="0" fontId="12" fillId="0" borderId="37" xfId="47" applyFont="1" applyFill="1" applyBorder="1" applyAlignment="1" applyProtection="1">
      <alignment vertical="center" wrapText="1"/>
      <protection/>
    </xf>
    <xf numFmtId="4" fontId="12" fillId="0" borderId="35" xfId="47" applyNumberFormat="1" applyFont="1" applyFill="1" applyBorder="1" applyAlignment="1" applyProtection="1">
      <alignment horizontal="right" vertical="center" wrapText="1"/>
      <protection locked="0"/>
    </xf>
    <xf numFmtId="4" fontId="12" fillId="0" borderId="31" xfId="47" applyNumberFormat="1" applyFont="1" applyFill="1" applyBorder="1" applyAlignment="1" applyProtection="1">
      <alignment horizontal="right" vertical="center" wrapText="1"/>
      <protection locked="0"/>
    </xf>
    <xf numFmtId="0" fontId="12" fillId="0" borderId="31" xfId="47" applyFont="1" applyFill="1" applyBorder="1" applyAlignment="1" applyProtection="1">
      <alignment horizontal="center" vertical="center" wrapText="1"/>
      <protection/>
    </xf>
    <xf numFmtId="0" fontId="12" fillId="0" borderId="38" xfId="47" applyFont="1" applyFill="1" applyBorder="1" applyAlignment="1" applyProtection="1">
      <alignment horizontal="center" vertical="center" wrapText="1"/>
      <protection/>
    </xf>
    <xf numFmtId="0" fontId="12" fillId="0" borderId="33" xfId="47" applyFont="1" applyFill="1" applyBorder="1" applyAlignment="1" applyProtection="1">
      <alignment vertical="center" wrapText="1"/>
      <protection/>
    </xf>
    <xf numFmtId="4" fontId="12" fillId="0" borderId="31" xfId="47" applyNumberFormat="1" applyFont="1" applyFill="1" applyBorder="1" applyAlignment="1" applyProtection="1">
      <alignment horizontal="right"/>
      <protection locked="0"/>
    </xf>
    <xf numFmtId="4" fontId="12" fillId="0" borderId="31" xfId="47" applyNumberFormat="1" applyFont="1" applyFill="1" applyBorder="1" applyAlignment="1" applyProtection="1">
      <alignment horizontal="right" vertical="center" wrapText="1"/>
      <protection/>
    </xf>
    <xf numFmtId="0" fontId="12" fillId="0" borderId="39" xfId="47" applyFont="1" applyFill="1" applyBorder="1" applyAlignment="1" applyProtection="1">
      <alignment horizontal="center" vertical="center" wrapText="1"/>
      <protection/>
    </xf>
    <xf numFmtId="0" fontId="12" fillId="0" borderId="40" xfId="47" applyFont="1" applyFill="1" applyBorder="1" applyAlignment="1" applyProtection="1">
      <alignment horizontal="center" vertical="center" wrapText="1"/>
      <protection/>
    </xf>
    <xf numFmtId="0" fontId="14" fillId="0" borderId="41" xfId="47" applyFont="1" applyFill="1" applyBorder="1" applyAlignment="1" applyProtection="1">
      <alignment vertical="center" wrapText="1"/>
      <protection/>
    </xf>
    <xf numFmtId="4" fontId="12" fillId="0" borderId="39" xfId="47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47" applyFont="1" applyFill="1" applyBorder="1" applyAlignment="1" applyProtection="1">
      <alignment horizontal="center" vertical="center" wrapText="1"/>
      <protection/>
    </xf>
    <xf numFmtId="0" fontId="15" fillId="0" borderId="43" xfId="47" applyFont="1" applyFill="1" applyBorder="1" applyAlignment="1" applyProtection="1">
      <alignment vertical="center" wrapText="1"/>
      <protection/>
    </xf>
    <xf numFmtId="4" fontId="12" fillId="0" borderId="44" xfId="47" applyNumberFormat="1" applyFont="1" applyFill="1" applyBorder="1" applyAlignment="1" applyProtection="1">
      <alignment horizontal="right" vertical="center" wrapText="1"/>
      <protection locked="0"/>
    </xf>
    <xf numFmtId="0" fontId="12" fillId="0" borderId="45" xfId="47" applyFont="1" applyFill="1" applyBorder="1" applyAlignment="1" applyProtection="1">
      <alignment horizontal="center" vertical="center" wrapText="1"/>
      <protection/>
    </xf>
    <xf numFmtId="0" fontId="12" fillId="0" borderId="46" xfId="47" applyFont="1" applyFill="1" applyBorder="1" applyAlignment="1" applyProtection="1">
      <alignment horizontal="center" vertical="center" wrapText="1"/>
      <protection/>
    </xf>
    <xf numFmtId="0" fontId="12" fillId="0" borderId="47" xfId="47" applyFont="1" applyFill="1" applyBorder="1" applyAlignment="1" applyProtection="1">
      <alignment vertical="center" wrapText="1"/>
      <protection/>
    </xf>
    <xf numFmtId="4" fontId="12" fillId="0" borderId="45" xfId="47" applyNumberFormat="1" applyFont="1" applyFill="1" applyBorder="1" applyAlignment="1" applyProtection="1">
      <alignment horizontal="right" vertical="center" wrapText="1"/>
      <protection locked="0"/>
    </xf>
    <xf numFmtId="0" fontId="12" fillId="0" borderId="48" xfId="47" applyFont="1" applyFill="1" applyBorder="1" applyAlignment="1" applyProtection="1">
      <alignment horizontal="center" vertical="center" wrapText="1"/>
      <protection/>
    </xf>
    <xf numFmtId="0" fontId="12" fillId="0" borderId="49" xfId="47" applyFont="1" applyFill="1" applyBorder="1" applyAlignment="1" applyProtection="1">
      <alignment vertical="center" wrapText="1"/>
      <protection/>
    </xf>
    <xf numFmtId="4" fontId="12" fillId="0" borderId="50" xfId="47" applyNumberFormat="1" applyFont="1" applyFill="1" applyBorder="1" applyAlignment="1" applyProtection="1">
      <alignment horizontal="right" vertical="center" wrapText="1"/>
      <protection locked="0"/>
    </xf>
    <xf numFmtId="0" fontId="12" fillId="0" borderId="36" xfId="47" applyFont="1" applyFill="1" applyBorder="1" applyAlignment="1" applyProtection="1">
      <alignment horizontal="center" vertical="center" wrapText="1"/>
      <protection/>
    </xf>
    <xf numFmtId="4" fontId="12" fillId="0" borderId="51" xfId="47" applyNumberFormat="1" applyFont="1" applyFill="1" applyBorder="1" applyAlignment="1" applyProtection="1">
      <alignment horizontal="right" vertical="center" wrapText="1"/>
      <protection locked="0"/>
    </xf>
    <xf numFmtId="4" fontId="12" fillId="0" borderId="34" xfId="47" applyNumberFormat="1" applyFont="1" applyFill="1" applyBorder="1" applyAlignment="1" applyProtection="1">
      <alignment horizontal="right" vertical="center" wrapText="1"/>
      <protection locked="0"/>
    </xf>
    <xf numFmtId="4" fontId="15" fillId="0" borderId="35" xfId="47" applyNumberFormat="1" applyFont="1" applyFill="1" applyBorder="1" applyAlignment="1" applyProtection="1">
      <alignment horizontal="right" vertical="center" wrapText="1"/>
      <protection locked="0"/>
    </xf>
    <xf numFmtId="4" fontId="15" fillId="0" borderId="35" xfId="47" applyNumberFormat="1" applyFont="1" applyBorder="1" applyAlignment="1" applyProtection="1">
      <alignment horizontal="right" vertical="center"/>
      <protection locked="0"/>
    </xf>
    <xf numFmtId="0" fontId="15" fillId="0" borderId="31" xfId="47" applyFont="1" applyFill="1" applyBorder="1" applyAlignment="1" applyProtection="1">
      <alignment vertical="center"/>
      <protection/>
    </xf>
    <xf numFmtId="0" fontId="15" fillId="0" borderId="31" xfId="47" applyFont="1" applyBorder="1" applyAlignment="1" applyProtection="1">
      <alignment vertical="center"/>
      <protection/>
    </xf>
    <xf numFmtId="4" fontId="15" fillId="0" borderId="31" xfId="47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47" applyNumberFormat="1" applyFont="1" applyBorder="1" applyAlignment="1" applyProtection="1">
      <alignment horizontal="right" vertical="center"/>
      <protection locked="0"/>
    </xf>
    <xf numFmtId="0" fontId="15" fillId="0" borderId="0" xfId="47" applyFont="1" applyAlignment="1">
      <alignment vertical="center"/>
      <protection/>
    </xf>
    <xf numFmtId="0" fontId="15" fillId="0" borderId="0" xfId="47" applyFont="1" applyBorder="1" applyAlignment="1">
      <alignment vertical="center" wrapText="1"/>
      <protection/>
    </xf>
    <xf numFmtId="0" fontId="15" fillId="0" borderId="0" xfId="47" applyFont="1" applyAlignment="1">
      <alignment vertical="center" wrapText="1"/>
      <protection/>
    </xf>
    <xf numFmtId="4" fontId="15" fillId="0" borderId="45" xfId="47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47" applyNumberFormat="1" applyFont="1" applyFill="1" applyBorder="1" applyAlignment="1" applyProtection="1">
      <alignment horizontal="right" vertical="center" wrapText="1"/>
      <protection/>
    </xf>
    <xf numFmtId="0" fontId="13" fillId="0" borderId="0" xfId="47" applyFont="1" applyFill="1" applyAlignment="1">
      <alignment horizontal="center"/>
      <protection/>
    </xf>
    <xf numFmtId="0" fontId="15" fillId="0" borderId="0" xfId="47" applyFont="1" applyFill="1" applyBorder="1" applyAlignment="1">
      <alignment/>
      <protection/>
    </xf>
    <xf numFmtId="0" fontId="12" fillId="0" borderId="0" xfId="47" applyFont="1" applyFill="1" applyBorder="1" applyAlignment="1">
      <alignment horizontal="right"/>
      <protection/>
    </xf>
    <xf numFmtId="0" fontId="12" fillId="0" borderId="0" xfId="47" applyFont="1" applyFill="1" applyBorder="1" applyAlignment="1">
      <alignment/>
      <protection/>
    </xf>
    <xf numFmtId="0" fontId="13" fillId="0" borderId="0" xfId="47" applyFont="1" applyAlignment="1">
      <alignment/>
      <protection/>
    </xf>
    <xf numFmtId="0" fontId="12" fillId="0" borderId="0" xfId="47" applyFont="1" applyFill="1" applyBorder="1" applyAlignment="1">
      <alignment horizontal="left"/>
      <protection/>
    </xf>
    <xf numFmtId="0" fontId="12" fillId="0" borderId="0" xfId="47" applyFont="1" applyAlignment="1">
      <alignment/>
      <protection/>
    </xf>
    <xf numFmtId="0" fontId="9" fillId="0" borderId="0" xfId="47" applyFont="1" applyAlignment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48" applyFont="1" applyBorder="1" applyAlignment="1">
      <alignment horizontal="center" vertical="center"/>
      <protection/>
    </xf>
    <xf numFmtId="0" fontId="7" fillId="0" borderId="0" xfId="48" applyFont="1" applyAlignment="1">
      <alignment vertical="center"/>
      <protection/>
    </xf>
    <xf numFmtId="0" fontId="8" fillId="0" borderId="0" xfId="48" applyFont="1" applyAlignment="1" applyProtection="1">
      <alignment vertical="center"/>
      <protection locked="0"/>
    </xf>
    <xf numFmtId="0" fontId="9" fillId="0" borderId="0" xfId="48" applyFont="1" applyAlignment="1" applyProtection="1">
      <alignment vertical="center"/>
      <protection locked="0"/>
    </xf>
    <xf numFmtId="0" fontId="10" fillId="0" borderId="0" xfId="48" applyFont="1" applyAlignment="1" applyProtection="1">
      <alignment vertical="center"/>
      <protection locked="0"/>
    </xf>
    <xf numFmtId="0" fontId="9" fillId="0" borderId="0" xfId="48" applyFont="1" applyAlignment="1">
      <alignment vertical="center"/>
      <protection/>
    </xf>
    <xf numFmtId="0" fontId="10" fillId="0" borderId="0" xfId="48" applyFont="1" applyAlignment="1">
      <alignment vertical="center"/>
      <protection/>
    </xf>
    <xf numFmtId="0" fontId="8" fillId="0" borderId="0" xfId="48" applyFont="1" applyAlignment="1" applyProtection="1">
      <alignment horizontal="left" vertical="center"/>
      <protection locked="0"/>
    </xf>
    <xf numFmtId="0" fontId="9" fillId="0" borderId="0" xfId="48" applyFont="1" applyAlignment="1" applyProtection="1">
      <alignment horizontal="center" vertical="center"/>
      <protection locked="0"/>
    </xf>
    <xf numFmtId="0" fontId="9" fillId="0" borderId="0" xfId="48" applyFont="1" applyAlignment="1" applyProtection="1">
      <alignment horizontal="right" vertical="center"/>
      <protection locked="0"/>
    </xf>
    <xf numFmtId="0" fontId="8" fillId="0" borderId="0" xfId="48" applyFont="1" applyBorder="1" applyAlignment="1" applyProtection="1">
      <alignment horizontal="center" vertical="center"/>
      <protection locked="0"/>
    </xf>
    <xf numFmtId="0" fontId="9" fillId="0" borderId="0" xfId="48" applyFont="1" applyAlignment="1" applyProtection="1">
      <alignment horizontal="left" vertical="center"/>
      <protection locked="0"/>
    </xf>
    <xf numFmtId="0" fontId="15" fillId="0" borderId="0" xfId="48" applyFont="1" applyAlignment="1" applyProtection="1">
      <alignment horizontal="right" vertical="center"/>
      <protection locked="0"/>
    </xf>
    <xf numFmtId="0" fontId="9" fillId="0" borderId="0" xfId="48" applyFont="1" applyBorder="1" applyAlignment="1">
      <alignment vertical="center"/>
      <protection/>
    </xf>
    <xf numFmtId="0" fontId="11" fillId="0" borderId="31" xfId="48" applyFont="1" applyBorder="1" applyAlignment="1">
      <alignment horizontal="center" vertical="center"/>
      <protection/>
    </xf>
    <xf numFmtId="0" fontId="12" fillId="0" borderId="32" xfId="48" applyFont="1" applyBorder="1" applyAlignment="1">
      <alignment horizontal="center" vertical="center"/>
      <protection/>
    </xf>
    <xf numFmtId="0" fontId="12" fillId="0" borderId="32" xfId="48" applyFont="1" applyBorder="1" applyAlignment="1">
      <alignment horizontal="center" vertical="center" wrapText="1"/>
      <protection/>
    </xf>
    <xf numFmtId="0" fontId="12" fillId="0" borderId="31" xfId="48" applyFont="1" applyBorder="1" applyAlignment="1">
      <alignment horizontal="center" vertical="center" wrapText="1"/>
      <protection/>
    </xf>
    <xf numFmtId="0" fontId="12" fillId="0" borderId="33" xfId="48" applyFont="1" applyBorder="1" applyAlignment="1">
      <alignment horizontal="center" vertical="center" wrapText="1"/>
      <protection/>
    </xf>
    <xf numFmtId="0" fontId="12" fillId="0" borderId="0" xfId="48" applyFont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0" xfId="48" applyFont="1" applyAlignment="1">
      <alignment vertical="center"/>
      <protection/>
    </xf>
    <xf numFmtId="0" fontId="12" fillId="0" borderId="34" xfId="48" applyFont="1" applyFill="1" applyBorder="1" applyAlignment="1" applyProtection="1">
      <alignment horizontal="center" vertical="center" wrapText="1"/>
      <protection/>
    </xf>
    <xf numFmtId="4" fontId="12" fillId="0" borderId="34" xfId="48" applyNumberFormat="1" applyFont="1" applyFill="1" applyBorder="1" applyAlignment="1" applyProtection="1">
      <alignment horizontal="right" vertical="center" wrapText="1"/>
      <protection/>
    </xf>
    <xf numFmtId="4" fontId="12" fillId="0" borderId="0" xfId="48" applyNumberFormat="1" applyFont="1" applyAlignment="1">
      <alignment vertical="center"/>
      <protection/>
    </xf>
    <xf numFmtId="0" fontId="12" fillId="0" borderId="0" xfId="48" applyFont="1" applyBorder="1" applyAlignment="1">
      <alignment vertical="center" wrapText="1"/>
      <protection/>
    </xf>
    <xf numFmtId="0" fontId="12" fillId="0" borderId="0" xfId="48" applyFont="1" applyAlignment="1">
      <alignment vertical="center" wrapText="1"/>
      <protection/>
    </xf>
    <xf numFmtId="0" fontId="12" fillId="0" borderId="35" xfId="48" applyFont="1" applyFill="1" applyBorder="1" applyAlignment="1" applyProtection="1">
      <alignment horizontal="center" vertical="center" wrapText="1"/>
      <protection/>
    </xf>
    <xf numFmtId="0" fontId="12" fillId="0" borderId="36" xfId="48" applyFont="1" applyFill="1" applyBorder="1" applyAlignment="1" applyProtection="1">
      <alignment horizontal="justify" vertical="center" wrapText="1"/>
      <protection/>
    </xf>
    <xf numFmtId="0" fontId="12" fillId="0" borderId="37" xfId="48" applyFont="1" applyFill="1" applyBorder="1" applyAlignment="1" applyProtection="1">
      <alignment vertical="center" wrapText="1"/>
      <protection/>
    </xf>
    <xf numFmtId="4" fontId="12" fillId="0" borderId="35" xfId="48" applyNumberFormat="1" applyFont="1" applyFill="1" applyBorder="1" applyAlignment="1" applyProtection="1">
      <alignment horizontal="right" vertical="center" wrapText="1"/>
      <protection locked="0"/>
    </xf>
    <xf numFmtId="4" fontId="12" fillId="0" borderId="31" xfId="48" applyNumberFormat="1" applyFont="1" applyFill="1" applyBorder="1" applyAlignment="1" applyProtection="1">
      <alignment horizontal="right" vertical="center" wrapText="1"/>
      <protection locked="0"/>
    </xf>
    <xf numFmtId="0" fontId="12" fillId="0" borderId="31" xfId="48" applyFont="1" applyFill="1" applyBorder="1" applyAlignment="1" applyProtection="1">
      <alignment horizontal="center" vertical="center" wrapText="1"/>
      <protection/>
    </xf>
    <xf numFmtId="0" fontId="12" fillId="0" borderId="38" xfId="48" applyFont="1" applyFill="1" applyBorder="1" applyAlignment="1" applyProtection="1">
      <alignment horizontal="center" vertical="center" wrapText="1"/>
      <protection/>
    </xf>
    <xf numFmtId="0" fontId="12" fillId="0" borderId="33" xfId="48" applyFont="1" applyFill="1" applyBorder="1" applyAlignment="1" applyProtection="1">
      <alignment vertical="center" wrapText="1"/>
      <protection/>
    </xf>
    <xf numFmtId="4" fontId="12" fillId="0" borderId="31" xfId="48" applyNumberFormat="1" applyFont="1" applyFill="1" applyBorder="1" applyAlignment="1" applyProtection="1">
      <alignment horizontal="right"/>
      <protection locked="0"/>
    </xf>
    <xf numFmtId="4" fontId="12" fillId="0" borderId="31" xfId="48" applyNumberFormat="1" applyFont="1" applyFill="1" applyBorder="1" applyAlignment="1" applyProtection="1">
      <alignment horizontal="right" vertical="center" wrapText="1"/>
      <protection/>
    </xf>
    <xf numFmtId="0" fontId="12" fillId="0" borderId="39" xfId="48" applyFont="1" applyFill="1" applyBorder="1" applyAlignment="1" applyProtection="1">
      <alignment horizontal="center" vertical="center" wrapText="1"/>
      <protection/>
    </xf>
    <xf numFmtId="0" fontId="12" fillId="0" borderId="40" xfId="48" applyFont="1" applyFill="1" applyBorder="1" applyAlignment="1" applyProtection="1">
      <alignment horizontal="center" vertical="center" wrapText="1"/>
      <protection/>
    </xf>
    <xf numFmtId="0" fontId="14" fillId="0" borderId="41" xfId="48" applyFont="1" applyFill="1" applyBorder="1" applyAlignment="1" applyProtection="1">
      <alignment vertical="center" wrapText="1"/>
      <protection/>
    </xf>
    <xf numFmtId="4" fontId="12" fillId="0" borderId="39" xfId="48" applyNumberFormat="1" applyFont="1" applyFill="1" applyBorder="1" applyAlignment="1" applyProtection="1">
      <alignment horizontal="right" vertical="center" wrapText="1"/>
      <protection locked="0"/>
    </xf>
    <xf numFmtId="0" fontId="12" fillId="0" borderId="42" xfId="48" applyFont="1" applyFill="1" applyBorder="1" applyAlignment="1" applyProtection="1">
      <alignment horizontal="center" vertical="center" wrapText="1"/>
      <protection/>
    </xf>
    <xf numFmtId="0" fontId="15" fillId="0" borderId="43" xfId="48" applyFont="1" applyFill="1" applyBorder="1" applyAlignment="1" applyProtection="1">
      <alignment vertical="center" wrapText="1"/>
      <protection/>
    </xf>
    <xf numFmtId="4" fontId="12" fillId="0" borderId="44" xfId="48" applyNumberFormat="1" applyFont="1" applyFill="1" applyBorder="1" applyAlignment="1" applyProtection="1">
      <alignment horizontal="right" vertical="center" wrapText="1"/>
      <protection locked="0"/>
    </xf>
    <xf numFmtId="0" fontId="12" fillId="0" borderId="45" xfId="48" applyFont="1" applyFill="1" applyBorder="1" applyAlignment="1" applyProtection="1">
      <alignment horizontal="center" vertical="center" wrapText="1"/>
      <protection/>
    </xf>
    <xf numFmtId="0" fontId="12" fillId="0" borderId="46" xfId="48" applyFont="1" applyFill="1" applyBorder="1" applyAlignment="1" applyProtection="1">
      <alignment horizontal="center" vertical="center" wrapText="1"/>
      <protection/>
    </xf>
    <xf numFmtId="0" fontId="12" fillId="0" borderId="47" xfId="48" applyFont="1" applyFill="1" applyBorder="1" applyAlignment="1" applyProtection="1">
      <alignment vertical="center" wrapText="1"/>
      <protection/>
    </xf>
    <xf numFmtId="4" fontId="12" fillId="0" borderId="45" xfId="48" applyNumberFormat="1" applyFont="1" applyFill="1" applyBorder="1" applyAlignment="1" applyProtection="1">
      <alignment horizontal="right" vertical="center" wrapText="1"/>
      <protection locked="0"/>
    </xf>
    <xf numFmtId="0" fontId="12" fillId="0" borderId="48" xfId="48" applyFont="1" applyFill="1" applyBorder="1" applyAlignment="1" applyProtection="1">
      <alignment horizontal="center" vertical="center" wrapText="1"/>
      <protection/>
    </xf>
    <xf numFmtId="0" fontId="12" fillId="0" borderId="49" xfId="48" applyFont="1" applyFill="1" applyBorder="1" applyAlignment="1" applyProtection="1">
      <alignment vertical="center" wrapText="1"/>
      <protection/>
    </xf>
    <xf numFmtId="4" fontId="12" fillId="0" borderId="50" xfId="48" applyNumberFormat="1" applyFont="1" applyFill="1" applyBorder="1" applyAlignment="1" applyProtection="1">
      <alignment horizontal="right" vertical="center" wrapText="1"/>
      <protection locked="0"/>
    </xf>
    <xf numFmtId="0" fontId="12" fillId="0" borderId="36" xfId="48" applyFont="1" applyFill="1" applyBorder="1" applyAlignment="1" applyProtection="1">
      <alignment horizontal="center" vertical="center" wrapText="1"/>
      <protection/>
    </xf>
    <xf numFmtId="4" fontId="12" fillId="0" borderId="51" xfId="48" applyNumberFormat="1" applyFont="1" applyFill="1" applyBorder="1" applyAlignment="1" applyProtection="1">
      <alignment horizontal="right" vertical="center" wrapText="1"/>
      <protection locked="0"/>
    </xf>
    <xf numFmtId="4" fontId="12" fillId="0" borderId="34" xfId="48" applyNumberFormat="1" applyFont="1" applyFill="1" applyBorder="1" applyAlignment="1" applyProtection="1">
      <alignment horizontal="right" vertical="center" wrapText="1"/>
      <protection locked="0"/>
    </xf>
    <xf numFmtId="4" fontId="15" fillId="0" borderId="35" xfId="48" applyNumberFormat="1" applyFont="1" applyFill="1" applyBorder="1" applyAlignment="1" applyProtection="1">
      <alignment horizontal="right" vertical="center" wrapText="1"/>
      <protection locked="0"/>
    </xf>
    <xf numFmtId="4" fontId="15" fillId="0" borderId="35" xfId="48" applyNumberFormat="1" applyFont="1" applyBorder="1" applyAlignment="1" applyProtection="1">
      <alignment horizontal="right" vertical="center"/>
      <protection locked="0"/>
    </xf>
    <xf numFmtId="0" fontId="15" fillId="0" borderId="31" xfId="48" applyFont="1" applyFill="1" applyBorder="1" applyAlignment="1" applyProtection="1">
      <alignment vertical="center"/>
      <protection/>
    </xf>
    <xf numFmtId="0" fontId="15" fillId="0" borderId="31" xfId="48" applyFont="1" applyBorder="1" applyAlignment="1" applyProtection="1">
      <alignment vertical="center"/>
      <protection/>
    </xf>
    <xf numFmtId="4" fontId="15" fillId="0" borderId="31" xfId="48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48" applyNumberFormat="1" applyFont="1" applyBorder="1" applyAlignment="1" applyProtection="1">
      <alignment horizontal="right" vertical="center"/>
      <protection locked="0"/>
    </xf>
    <xf numFmtId="0" fontId="15" fillId="0" borderId="0" xfId="48" applyFont="1" applyAlignment="1">
      <alignment vertical="center"/>
      <protection/>
    </xf>
    <xf numFmtId="0" fontId="15" fillId="0" borderId="0" xfId="48" applyFont="1" applyBorder="1" applyAlignment="1">
      <alignment vertical="center" wrapText="1"/>
      <protection/>
    </xf>
    <xf numFmtId="0" fontId="15" fillId="0" borderId="0" xfId="48" applyFont="1" applyAlignment="1">
      <alignment vertical="center" wrapText="1"/>
      <protection/>
    </xf>
    <xf numFmtId="4" fontId="15" fillId="0" borderId="45" xfId="48" applyNumberFormat="1" applyFont="1" applyFill="1" applyBorder="1" applyAlignment="1" applyProtection="1">
      <alignment horizontal="right" vertical="center" wrapText="1"/>
      <protection locked="0"/>
    </xf>
    <xf numFmtId="4" fontId="15" fillId="0" borderId="31" xfId="48" applyNumberFormat="1" applyFont="1" applyFill="1" applyBorder="1" applyAlignment="1" applyProtection="1">
      <alignment horizontal="right" vertical="center" wrapText="1"/>
      <protection/>
    </xf>
    <xf numFmtId="0" fontId="13" fillId="0" borderId="0" xfId="48" applyFont="1" applyFill="1" applyAlignment="1">
      <alignment horizontal="center"/>
      <protection/>
    </xf>
    <xf numFmtId="0" fontId="15" fillId="0" borderId="0" xfId="48" applyFont="1" applyFill="1" applyBorder="1" applyAlignment="1">
      <alignment/>
      <protection/>
    </xf>
    <xf numFmtId="0" fontId="12" fillId="0" borderId="0" xfId="48" applyFont="1" applyFill="1" applyBorder="1" applyAlignment="1">
      <alignment horizontal="right"/>
      <protection/>
    </xf>
    <xf numFmtId="0" fontId="12" fillId="0" borderId="0" xfId="48" applyFont="1" applyFill="1" applyBorder="1" applyAlignment="1">
      <alignment/>
      <protection/>
    </xf>
    <xf numFmtId="0" fontId="13" fillId="0" borderId="0" xfId="48" applyFont="1" applyAlignment="1">
      <alignment/>
      <protection/>
    </xf>
    <xf numFmtId="0" fontId="12" fillId="0" borderId="0" xfId="48" applyFont="1" applyFill="1" applyBorder="1" applyAlignment="1">
      <alignment horizontal="left"/>
      <protection/>
    </xf>
    <xf numFmtId="0" fontId="12" fillId="0" borderId="0" xfId="48" applyFont="1" applyAlignment="1">
      <alignment/>
      <protection/>
    </xf>
    <xf numFmtId="0" fontId="9" fillId="0" borderId="0" xfId="48" applyFont="1" applyAlignment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 locked="0"/>
    </xf>
    <xf numFmtId="0" fontId="16" fillId="0" borderId="35" xfId="0" applyFont="1" applyFill="1" applyBorder="1" applyAlignment="1" applyProtection="1">
      <alignment vertical="center"/>
      <protection/>
    </xf>
    <xf numFmtId="0" fontId="15" fillId="0" borderId="31" xfId="0" applyFont="1" applyFill="1" applyBorder="1" applyAlignment="1" applyProtection="1">
      <alignment vertical="center"/>
      <protection/>
    </xf>
    <xf numFmtId="0" fontId="13" fillId="0" borderId="34" xfId="47" applyFont="1" applyFill="1" applyBorder="1" applyAlignment="1" applyProtection="1">
      <alignment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13" fillId="0" borderId="34" xfId="47" applyFont="1" applyFill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5" fillId="0" borderId="10" xfId="0" applyFont="1" applyFill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3" fillId="0" borderId="52" xfId="0" applyFont="1" applyFill="1" applyBorder="1" applyAlignment="1" applyProtection="1">
      <alignment horizontal="left" vertical="center"/>
      <protection/>
    </xf>
    <xf numFmtId="0" fontId="13" fillId="0" borderId="53" xfId="0" applyFont="1" applyFill="1" applyBorder="1" applyAlignment="1" applyProtection="1">
      <alignment horizontal="left" vertical="center"/>
      <protection/>
    </xf>
    <xf numFmtId="0" fontId="13" fillId="0" borderId="54" xfId="0" applyFont="1" applyFill="1" applyBorder="1" applyAlignment="1" applyProtection="1">
      <alignment horizontal="left" vertical="center" wrapText="1"/>
      <protection/>
    </xf>
    <xf numFmtId="0" fontId="13" fillId="0" borderId="55" xfId="0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34" xfId="0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13" fillId="0" borderId="34" xfId="0" applyFont="1" applyFill="1" applyBorder="1" applyAlignment="1" applyProtection="1">
      <alignment horizontal="left" vertical="center"/>
      <protection/>
    </xf>
    <xf numFmtId="0" fontId="13" fillId="0" borderId="51" xfId="0" applyFont="1" applyFill="1" applyBorder="1" applyAlignment="1" applyProtection="1">
      <alignment horizontal="left" vertical="center" wrapText="1"/>
      <protection/>
    </xf>
    <xf numFmtId="0" fontId="13" fillId="0" borderId="51" xfId="47" applyFont="1" applyFill="1" applyBorder="1" applyAlignment="1" applyProtection="1">
      <alignment horizontal="left" vertical="center" wrapText="1"/>
      <protection/>
    </xf>
    <xf numFmtId="0" fontId="16" fillId="0" borderId="35" xfId="47" applyFont="1" applyFill="1" applyBorder="1" applyAlignment="1" applyProtection="1">
      <alignment vertical="center"/>
      <protection/>
    </xf>
    <xf numFmtId="0" fontId="15" fillId="0" borderId="31" xfId="47" applyFont="1" applyFill="1" applyBorder="1" applyAlignment="1" applyProtection="1">
      <alignment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13" fillId="0" borderId="34" xfId="48" applyFont="1" applyFill="1" applyBorder="1" applyAlignment="1" applyProtection="1">
      <alignment horizontal="left" vertical="center"/>
      <protection/>
    </xf>
    <xf numFmtId="0" fontId="13" fillId="0" borderId="34" xfId="48" applyFont="1" applyFill="1" applyBorder="1" applyAlignment="1" applyProtection="1">
      <alignment vertical="center"/>
      <protection/>
    </xf>
    <xf numFmtId="0" fontId="13" fillId="0" borderId="51" xfId="48" applyFont="1" applyFill="1" applyBorder="1" applyAlignment="1" applyProtection="1">
      <alignment horizontal="left" vertical="center" wrapText="1"/>
      <protection/>
    </xf>
    <xf numFmtId="0" fontId="15" fillId="0" borderId="31" xfId="48" applyFont="1" applyFill="1" applyBorder="1" applyAlignment="1" applyProtection="1">
      <alignment vertical="center"/>
      <protection/>
    </xf>
    <xf numFmtId="0" fontId="16" fillId="0" borderId="35" xfId="48" applyFont="1" applyFill="1" applyBorder="1" applyAlignment="1" applyProtection="1">
      <alignment vertical="center"/>
      <protection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líček upravené" xfId="47"/>
    <cellStyle name="normální_Osek upravené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1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69</v>
      </c>
      <c r="B3" s="3"/>
      <c r="C3" s="3"/>
      <c r="D3" s="37" t="s">
        <v>70</v>
      </c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268" t="s">
        <v>71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30">
      <c r="A5" s="12" t="s">
        <v>1</v>
      </c>
      <c r="B5" s="13"/>
      <c r="C5" s="14" t="s">
        <v>2</v>
      </c>
      <c r="D5" s="15" t="s">
        <v>37</v>
      </c>
      <c r="E5" s="16" t="s">
        <v>38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v>713722.29</v>
      </c>
      <c r="E7" s="61">
        <v>718113.2</v>
      </c>
      <c r="F7" s="61">
        <v>340326.53</v>
      </c>
      <c r="G7" s="61">
        <v>769795.6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62537.48</v>
      </c>
      <c r="E8" s="63">
        <v>39015</v>
      </c>
      <c r="F8" s="62">
        <v>17945.2</v>
      </c>
      <c r="G8" s="62">
        <v>44486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61097.36</v>
      </c>
      <c r="E9" s="63">
        <v>68385</v>
      </c>
      <c r="F9" s="63">
        <v>32513.71</v>
      </c>
      <c r="G9" s="63">
        <v>74263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42216.02</v>
      </c>
      <c r="E10" s="63">
        <v>52049</v>
      </c>
      <c r="F10" s="63">
        <v>21270.27</v>
      </c>
      <c r="G10" s="63">
        <v>55469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30441.41</v>
      </c>
      <c r="E11" s="63">
        <v>15854.5</v>
      </c>
      <c r="F11" s="63">
        <v>7253.12</v>
      </c>
      <c r="G11" s="63">
        <v>18557.4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267.46</v>
      </c>
      <c r="E12" s="63">
        <v>506</v>
      </c>
      <c r="F12" s="63">
        <v>137.52</v>
      </c>
      <c r="G12" s="63">
        <v>541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34415.06</v>
      </c>
      <c r="E13" s="63">
        <v>33604.5</v>
      </c>
      <c r="F13" s="63">
        <v>17041.9</v>
      </c>
      <c r="G13" s="63">
        <v>43173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v>306234.83</v>
      </c>
      <c r="E14" s="65">
        <v>325968.6</v>
      </c>
      <c r="F14" s="65">
        <v>155730.12</v>
      </c>
      <c r="G14" s="65">
        <v>341912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301744.39</v>
      </c>
      <c r="E15" s="66">
        <v>321261.6</v>
      </c>
      <c r="F15" s="66">
        <v>153668.45</v>
      </c>
      <c r="G15" s="66">
        <v>336674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4490.44</v>
      </c>
      <c r="E16" s="67">
        <v>4707</v>
      </c>
      <c r="F16" s="67">
        <v>2061.67</v>
      </c>
      <c r="G16" s="67">
        <v>5238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106998.02</v>
      </c>
      <c r="E17" s="63">
        <v>113403.25</v>
      </c>
      <c r="F17" s="63">
        <v>54422.24</v>
      </c>
      <c r="G17" s="63">
        <v>118875.3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6392.51</v>
      </c>
      <c r="E18" s="63">
        <v>6943.45</v>
      </c>
      <c r="F18" s="63">
        <v>3391.26</v>
      </c>
      <c r="G18" s="63">
        <v>7006.9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102.78</v>
      </c>
      <c r="E19" s="63">
        <v>129</v>
      </c>
      <c r="F19" s="63">
        <v>31.28</v>
      </c>
      <c r="G19" s="63">
        <v>107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3017.5</v>
      </c>
      <c r="E20" s="63">
        <v>3242</v>
      </c>
      <c r="F20" s="63">
        <v>1456.88</v>
      </c>
      <c r="G20" s="63">
        <v>3434.7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53648.03</v>
      </c>
      <c r="E21" s="63">
        <v>57010.9</v>
      </c>
      <c r="F21" s="63">
        <v>28092.62</v>
      </c>
      <c r="G21" s="63">
        <v>58473.7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5947.69</v>
      </c>
      <c r="E22" s="68">
        <v>1747</v>
      </c>
      <c r="F22" s="68">
        <v>923.67</v>
      </c>
      <c r="G22" s="68">
        <v>2977.6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406.14</v>
      </c>
      <c r="E23" s="69">
        <v>255</v>
      </c>
      <c r="F23" s="69">
        <v>116.74</v>
      </c>
      <c r="G23" s="69">
        <v>519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v>706775.6</v>
      </c>
      <c r="E24" s="61">
        <v>718113.2</v>
      </c>
      <c r="F24" s="61">
        <v>381570.41</v>
      </c>
      <c r="G24" s="61">
        <v>769795.6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675.87</v>
      </c>
      <c r="E25" s="62">
        <v>506.5</v>
      </c>
      <c r="F25" s="62">
        <v>289.32</v>
      </c>
      <c r="G25" s="62">
        <v>586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366578.75</v>
      </c>
      <c r="E26" s="63">
        <v>424204.3</v>
      </c>
      <c r="F26" s="63">
        <v>209542.94</v>
      </c>
      <c r="G26" s="63">
        <v>407757.9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302307.13</v>
      </c>
      <c r="E27" s="63">
        <v>272249.7</v>
      </c>
      <c r="F27" s="63">
        <v>136404.95</v>
      </c>
      <c r="G27" s="70">
        <v>342594.6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1431.38</v>
      </c>
      <c r="E28" s="63">
        <v>1350</v>
      </c>
      <c r="F28" s="63">
        <v>1779.28</v>
      </c>
      <c r="G28" s="63">
        <v>3186.6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2282.62</v>
      </c>
      <c r="E29" s="63">
        <v>12115.1</v>
      </c>
      <c r="F29" s="63">
        <v>2353.03</v>
      </c>
      <c r="G29" s="63">
        <v>1334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329</v>
      </c>
      <c r="E30" s="63">
        <v>50</v>
      </c>
      <c r="F30" s="63">
        <v>408.28</v>
      </c>
      <c r="G30" s="63">
        <v>55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23.87</v>
      </c>
      <c r="E31" s="68">
        <v>851</v>
      </c>
      <c r="F31" s="68">
        <v>8.44</v>
      </c>
      <c r="G31" s="68">
        <v>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14683.19</v>
      </c>
      <c r="E32" s="69">
        <v>4047.6</v>
      </c>
      <c r="F32" s="69">
        <v>4976.35</v>
      </c>
      <c r="G32" s="69">
        <v>11474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65</v>
      </c>
      <c r="C33" s="281"/>
      <c r="D33" s="71">
        <v>18463.79</v>
      </c>
      <c r="E33" s="71">
        <v>2739</v>
      </c>
      <c r="F33" s="71">
        <v>25807.82</v>
      </c>
      <c r="G33" s="61">
        <v>2802.5</v>
      </c>
      <c r="H33" s="20"/>
      <c r="I33" s="20"/>
      <c r="J33" s="20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v>-6946.689999999986</v>
      </c>
      <c r="E34" s="61">
        <v>0</v>
      </c>
      <c r="F34" s="61">
        <v>41243.88</v>
      </c>
      <c r="G34" s="61"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>
        <v>0</v>
      </c>
      <c r="E35" s="73">
        <v>0</v>
      </c>
      <c r="F35" s="72">
        <v>0</v>
      </c>
      <c r="G35" s="73"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58099.76</v>
      </c>
      <c r="E36" s="75">
        <v>105414</v>
      </c>
      <c r="F36" s="74">
        <v>28771.4</v>
      </c>
      <c r="G36" s="75">
        <v>191275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12317.61</v>
      </c>
      <c r="E37" s="76">
        <v>52414</v>
      </c>
      <c r="F37" s="76">
        <v>11008.71</v>
      </c>
      <c r="G37" s="76">
        <v>63449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642.69</v>
      </c>
      <c r="E38" s="76">
        <v>1420.6</v>
      </c>
      <c r="F38" s="76">
        <v>1309.66</v>
      </c>
      <c r="G38" s="76">
        <v>1390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34.1</v>
      </c>
      <c r="E39" s="76">
        <v>66</v>
      </c>
      <c r="F39" s="76">
        <v>40</v>
      </c>
      <c r="G39" s="76">
        <v>632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1492.27</v>
      </c>
      <c r="E40" s="74">
        <v>1535.4</v>
      </c>
      <c r="F40" s="74">
        <v>1521.46</v>
      </c>
      <c r="G40" s="74">
        <v>1485.07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276" t="s">
        <v>66</v>
      </c>
      <c r="C41" s="277"/>
      <c r="D41" s="77">
        <v>16850.413017304734</v>
      </c>
      <c r="E41" s="77">
        <v>17436.36837306239</v>
      </c>
      <c r="F41" s="77">
        <v>16833.441781797308</v>
      </c>
      <c r="G41" s="77">
        <v>18892.150987271085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s="35" customFormat="1" ht="15" customHeight="1">
      <c r="A43" s="33"/>
      <c r="B43" s="34"/>
      <c r="C43" s="286" t="s">
        <v>68</v>
      </c>
      <c r="D43" s="287"/>
      <c r="E43" s="287"/>
      <c r="F43" s="287"/>
      <c r="G43" s="287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3:7" ht="15.75">
      <c r="C44" s="287"/>
      <c r="D44" s="287"/>
      <c r="E44" s="287"/>
      <c r="F44" s="287"/>
      <c r="G44" s="287"/>
    </row>
    <row r="45" spans="3:7" ht="15.75" customHeight="1" hidden="1">
      <c r="C45" s="287"/>
      <c r="D45" s="287"/>
      <c r="E45" s="287"/>
      <c r="F45" s="287"/>
      <c r="G45" s="287"/>
    </row>
    <row r="46" spans="3:7" ht="15.75">
      <c r="C46" s="287"/>
      <c r="D46" s="287"/>
      <c r="E46" s="287"/>
      <c r="F46" s="287"/>
      <c r="G46" s="287"/>
    </row>
    <row r="47" spans="3:7" ht="15.75">
      <c r="C47" s="288" t="s">
        <v>72</v>
      </c>
      <c r="D47" s="288"/>
      <c r="E47" s="288"/>
      <c r="F47" s="288"/>
      <c r="G47" s="288"/>
    </row>
    <row r="48" spans="3:7" ht="15.75">
      <c r="C48" s="288"/>
      <c r="D48" s="288"/>
      <c r="E48" s="288"/>
      <c r="F48" s="288"/>
      <c r="G48" s="288"/>
    </row>
    <row r="49" spans="3:7" ht="15.75">
      <c r="C49" s="288"/>
      <c r="D49" s="288"/>
      <c r="E49" s="288"/>
      <c r="F49" s="288"/>
      <c r="G49" s="288"/>
    </row>
    <row r="50" spans="3:7" ht="15.75">
      <c r="C50" s="288"/>
      <c r="D50" s="288"/>
      <c r="E50" s="288"/>
      <c r="F50" s="288"/>
      <c r="G50" s="288"/>
    </row>
    <row r="51" spans="3:7" ht="15.75">
      <c r="C51" s="288"/>
      <c r="D51" s="288"/>
      <c r="E51" s="288"/>
      <c r="F51" s="288"/>
      <c r="G51" s="288"/>
    </row>
  </sheetData>
  <mergeCells count="13">
    <mergeCell ref="B35:C35"/>
    <mergeCell ref="C43:G46"/>
    <mergeCell ref="C47:G51"/>
    <mergeCell ref="A1:G1"/>
    <mergeCell ref="B41:C41"/>
    <mergeCell ref="B7:C7"/>
    <mergeCell ref="B37:C37"/>
    <mergeCell ref="B38:C38"/>
    <mergeCell ref="B33:C33"/>
    <mergeCell ref="B24:C24"/>
    <mergeCell ref="B39:C39"/>
    <mergeCell ref="B40:C40"/>
    <mergeCell ref="B34:C34"/>
  </mergeCells>
  <printOptions/>
  <pageMargins left="0.7874015748031497" right="0.5118110236220472" top="0.3937007874015748" bottom="0.3937007874015748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48" sqref="C48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52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20308.5</v>
      </c>
      <c r="E7" s="61">
        <f>SUM(E8:E14)+SUM(E17:E23)</f>
        <v>23346</v>
      </c>
      <c r="F7" s="61">
        <f>SUM(F8:F14)+SUM(F17:F23)</f>
        <v>11270.93</v>
      </c>
      <c r="G7" s="61">
        <f>SUM(G8:G14)+SUM(G17:G23)</f>
        <v>29417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1735.29</v>
      </c>
      <c r="E8" s="63">
        <v>1841</v>
      </c>
      <c r="F8" s="62">
        <v>708.6</v>
      </c>
      <c r="G8" s="62">
        <v>3620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2176.29</v>
      </c>
      <c r="E9" s="63">
        <v>2300</v>
      </c>
      <c r="F9" s="63">
        <v>1177.98</v>
      </c>
      <c r="G9" s="63">
        <v>2600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1453.97</v>
      </c>
      <c r="E10" s="63">
        <v>1630</v>
      </c>
      <c r="F10" s="63">
        <v>803.6</v>
      </c>
      <c r="G10" s="63">
        <v>2440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266.37</v>
      </c>
      <c r="E11" s="63">
        <v>710</v>
      </c>
      <c r="F11" s="63">
        <v>527.28</v>
      </c>
      <c r="G11" s="63">
        <v>840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6.4</v>
      </c>
      <c r="E12" s="63">
        <v>10</v>
      </c>
      <c r="F12" s="63">
        <v>6.9</v>
      </c>
      <c r="G12" s="63">
        <v>10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844.5</v>
      </c>
      <c r="E13" s="63">
        <v>985</v>
      </c>
      <c r="F13" s="63">
        <v>658.87</v>
      </c>
      <c r="G13" s="63">
        <v>1370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9282.900000000001</v>
      </c>
      <c r="E14" s="65">
        <f>E15+E16</f>
        <v>10950</v>
      </c>
      <c r="F14" s="65">
        <f>F15+F16</f>
        <v>4974.69</v>
      </c>
      <c r="G14" s="65">
        <f>G15+G16</f>
        <v>11550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9243.7</v>
      </c>
      <c r="E15" s="66">
        <v>10928</v>
      </c>
      <c r="F15" s="66">
        <v>4901.86</v>
      </c>
      <c r="G15" s="66">
        <v>11260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39.2</v>
      </c>
      <c r="E16" s="67">
        <v>22</v>
      </c>
      <c r="F16" s="67">
        <v>72.83</v>
      </c>
      <c r="G16" s="67">
        <v>290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3241.77</v>
      </c>
      <c r="E17" s="63">
        <v>3523.25</v>
      </c>
      <c r="F17" s="63">
        <v>1739.52</v>
      </c>
      <c r="G17" s="63">
        <v>4025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204.06</v>
      </c>
      <c r="E18" s="63">
        <v>275.45</v>
      </c>
      <c r="F18" s="63">
        <v>102.64</v>
      </c>
      <c r="G18" s="63">
        <v>278.3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4.18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18.69</v>
      </c>
      <c r="E20" s="63">
        <v>15</v>
      </c>
      <c r="F20" s="63">
        <v>17.71</v>
      </c>
      <c r="G20" s="63">
        <v>23.7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1074.08</v>
      </c>
      <c r="E21" s="63">
        <v>1106.3</v>
      </c>
      <c r="F21" s="63">
        <v>553.14</v>
      </c>
      <c r="G21" s="63">
        <v>2660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20153.649999999998</v>
      </c>
      <c r="E24" s="61">
        <f>SUM(E25:E33)</f>
        <v>23346</v>
      </c>
      <c r="F24" s="61">
        <f>SUM(F25:F33)</f>
        <v>11600.28</v>
      </c>
      <c r="G24" s="61">
        <f>SUM(G25:G33)</f>
        <v>29417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11411.92</v>
      </c>
      <c r="E26" s="63">
        <v>12769.4</v>
      </c>
      <c r="F26" s="63">
        <v>6910.63</v>
      </c>
      <c r="G26" s="63">
        <v>14202.4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7243</v>
      </c>
      <c r="E27" s="63">
        <v>10562.6</v>
      </c>
      <c r="F27" s="63">
        <v>4061.6</v>
      </c>
      <c r="G27" s="70">
        <v>14800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13.2</v>
      </c>
      <c r="E28" s="63">
        <v>14</v>
      </c>
      <c r="F28" s="63">
        <v>8.11</v>
      </c>
      <c r="G28" s="63">
        <v>16.6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20.53</v>
      </c>
      <c r="E29" s="63">
        <v>0</v>
      </c>
      <c r="F29" s="63">
        <v>19.94</v>
      </c>
      <c r="G29" s="63">
        <v>398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45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0</v>
      </c>
      <c r="F32" s="69">
        <v>0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1420</v>
      </c>
      <c r="E33" s="71">
        <v>0</v>
      </c>
      <c r="F33" s="71">
        <v>600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-154.85000000000218</v>
      </c>
      <c r="E34" s="61">
        <f>E24-E7</f>
        <v>0</v>
      </c>
      <c r="F34" s="61">
        <f>F24-F7</f>
        <v>329.35000000000036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10652.02</v>
      </c>
      <c r="E36" s="75">
        <v>66629</v>
      </c>
      <c r="F36" s="74">
        <v>24369</v>
      </c>
      <c r="G36" s="75">
        <v>12871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0</v>
      </c>
      <c r="E37" s="76">
        <v>1205</v>
      </c>
      <c r="F37" s="76">
        <v>430</v>
      </c>
      <c r="G37" s="76">
        <v>978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20</v>
      </c>
      <c r="E38" s="76">
        <v>0</v>
      </c>
      <c r="F38" s="76">
        <v>19.2</v>
      </c>
      <c r="G38" s="76">
        <v>70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44.5</v>
      </c>
      <c r="E40" s="74">
        <v>51</v>
      </c>
      <c r="F40" s="74">
        <v>47</v>
      </c>
      <c r="G40" s="74">
        <v>51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276" t="s">
        <v>66</v>
      </c>
      <c r="C41" s="277"/>
      <c r="D41" s="77">
        <f>D15/D40/12*1000</f>
        <v>17310.299625468164</v>
      </c>
      <c r="E41" s="77">
        <f>E15/E40/12*1000</f>
        <v>17856.2091503268</v>
      </c>
      <c r="F41" s="77">
        <f>F15/F40/6*1000</f>
        <v>17382.482269503544</v>
      </c>
      <c r="G41" s="77">
        <f>G15/G40/12*1000</f>
        <v>18398.692810457516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3:7" ht="15.75">
      <c r="C43" s="289" t="s">
        <v>77</v>
      </c>
      <c r="D43" s="290"/>
      <c r="E43" s="290"/>
      <c r="F43" s="290"/>
      <c r="G43" s="290"/>
    </row>
    <row r="44" spans="3:7" ht="15.75">
      <c r="C44" s="290"/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mergeCells count="12">
    <mergeCell ref="B39:C39"/>
    <mergeCell ref="B40:C40"/>
    <mergeCell ref="B34:C34"/>
    <mergeCell ref="B35:C35"/>
    <mergeCell ref="C43:G47"/>
    <mergeCell ref="A1:G1"/>
    <mergeCell ref="B41:C4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0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92" t="s">
        <v>36</v>
      </c>
      <c r="B1" s="292"/>
      <c r="C1" s="292"/>
      <c r="D1" s="292"/>
      <c r="E1" s="292"/>
      <c r="F1" s="292"/>
      <c r="G1" s="292"/>
    </row>
    <row r="2" spans="1:7" s="1" customFormat="1" ht="18.75">
      <c r="A2" s="79"/>
      <c r="B2" s="79"/>
      <c r="C2" s="79"/>
      <c r="D2" s="79"/>
      <c r="E2" s="79"/>
      <c r="F2" s="79"/>
      <c r="G2" s="79"/>
    </row>
    <row r="3" spans="1:37" s="6" customFormat="1" ht="15.75">
      <c r="A3" s="2" t="s">
        <v>53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80" t="s">
        <v>1</v>
      </c>
      <c r="B5" s="81"/>
      <c r="C5" s="82" t="s">
        <v>2</v>
      </c>
      <c r="D5" s="83" t="s">
        <v>37</v>
      </c>
      <c r="E5" s="16" t="s">
        <v>73</v>
      </c>
      <c r="F5" s="84" t="s">
        <v>39</v>
      </c>
      <c r="G5" s="84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/>
    <row r="7" spans="1:61" s="22" customFormat="1" ht="15">
      <c r="A7" s="85">
        <v>1</v>
      </c>
      <c r="B7" s="293" t="s">
        <v>3</v>
      </c>
      <c r="C7" s="293"/>
      <c r="D7" s="86">
        <f>SUM(D8:D14)+SUM(D17:D23)</f>
        <v>16670.5</v>
      </c>
      <c r="E7" s="86">
        <f>SUM(E8:E14)+SUM(E17:E23)</f>
        <v>16080</v>
      </c>
      <c r="F7" s="86">
        <f>SUM(F8:F14)+SUM(F17:F23)</f>
        <v>7648.5</v>
      </c>
      <c r="G7" s="86">
        <f>SUM(G8:G14)+SUM(G17:G23)</f>
        <v>16708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87">
        <v>2</v>
      </c>
      <c r="B8" s="88"/>
      <c r="C8" s="89" t="s">
        <v>4</v>
      </c>
      <c r="D8" s="90">
        <v>1677</v>
      </c>
      <c r="E8" s="91">
        <v>900</v>
      </c>
      <c r="F8" s="90">
        <v>287</v>
      </c>
      <c r="G8" s="90">
        <v>900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92">
        <v>3</v>
      </c>
      <c r="B9" s="93"/>
      <c r="C9" s="94" t="s">
        <v>5</v>
      </c>
      <c r="D9" s="95">
        <v>650.5</v>
      </c>
      <c r="E9" s="91">
        <v>900</v>
      </c>
      <c r="F9" s="91">
        <v>320</v>
      </c>
      <c r="G9" s="91">
        <v>800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92">
        <v>4</v>
      </c>
      <c r="B10" s="93"/>
      <c r="C10" s="94" t="s">
        <v>6</v>
      </c>
      <c r="D10" s="91">
        <v>956</v>
      </c>
      <c r="E10" s="91">
        <v>1200</v>
      </c>
      <c r="F10" s="91">
        <v>452</v>
      </c>
      <c r="G10" s="91">
        <v>1000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92">
        <v>5</v>
      </c>
      <c r="B11" s="93"/>
      <c r="C11" s="94" t="s">
        <v>7</v>
      </c>
      <c r="D11" s="91">
        <v>321</v>
      </c>
      <c r="E11" s="91">
        <v>227</v>
      </c>
      <c r="F11" s="91">
        <v>62.5</v>
      </c>
      <c r="G11" s="91">
        <v>262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92">
        <v>6</v>
      </c>
      <c r="B12" s="93"/>
      <c r="C12" s="94" t="s">
        <v>8</v>
      </c>
      <c r="D12" s="91">
        <v>0.5</v>
      </c>
      <c r="E12" s="91">
        <v>5</v>
      </c>
      <c r="F12" s="91">
        <v>0</v>
      </c>
      <c r="G12" s="91">
        <v>1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92">
        <v>7</v>
      </c>
      <c r="B13" s="93"/>
      <c r="C13" s="94" t="s">
        <v>9</v>
      </c>
      <c r="D13" s="91">
        <v>2316.5</v>
      </c>
      <c r="E13" s="91">
        <v>2300</v>
      </c>
      <c r="F13" s="91">
        <v>1250</v>
      </c>
      <c r="G13" s="91">
        <v>2520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92">
        <v>8</v>
      </c>
      <c r="B14" s="93"/>
      <c r="C14" s="94" t="s">
        <v>10</v>
      </c>
      <c r="D14" s="96">
        <f>D15+D16</f>
        <v>7228</v>
      </c>
      <c r="E14" s="96">
        <f>E15+E16</f>
        <v>7200</v>
      </c>
      <c r="F14" s="96">
        <f>F15+F16</f>
        <v>3589</v>
      </c>
      <c r="G14" s="96">
        <f>G15+G16</f>
        <v>7700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97">
        <v>9</v>
      </c>
      <c r="B15" s="98"/>
      <c r="C15" s="99" t="s">
        <v>11</v>
      </c>
      <c r="D15" s="100">
        <v>7012</v>
      </c>
      <c r="E15" s="100">
        <v>7100</v>
      </c>
      <c r="F15" s="100">
        <v>3565</v>
      </c>
      <c r="G15" s="100">
        <v>7550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87">
        <v>10</v>
      </c>
      <c r="B16" s="101"/>
      <c r="C16" s="102" t="s">
        <v>12</v>
      </c>
      <c r="D16" s="103">
        <v>216</v>
      </c>
      <c r="E16" s="103">
        <v>100</v>
      </c>
      <c r="F16" s="103">
        <v>24</v>
      </c>
      <c r="G16" s="103">
        <v>150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92">
        <v>11</v>
      </c>
      <c r="B17" s="93"/>
      <c r="C17" s="94" t="s">
        <v>13</v>
      </c>
      <c r="D17" s="91">
        <v>2468</v>
      </c>
      <c r="E17" s="91">
        <v>2485</v>
      </c>
      <c r="F17" s="91">
        <v>1251</v>
      </c>
      <c r="G17" s="91">
        <v>2643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92">
        <v>12</v>
      </c>
      <c r="B18" s="93"/>
      <c r="C18" s="94" t="s">
        <v>14</v>
      </c>
      <c r="D18" s="91">
        <v>140</v>
      </c>
      <c r="E18" s="91">
        <v>160</v>
      </c>
      <c r="F18" s="91">
        <v>71</v>
      </c>
      <c r="G18" s="91">
        <v>150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92">
        <v>13</v>
      </c>
      <c r="B19" s="93"/>
      <c r="C19" s="94" t="s">
        <v>15</v>
      </c>
      <c r="D19" s="91">
        <v>0</v>
      </c>
      <c r="E19" s="91">
        <v>0</v>
      </c>
      <c r="F19" s="91">
        <v>0</v>
      </c>
      <c r="G19" s="91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92">
        <v>14</v>
      </c>
      <c r="B20" s="93"/>
      <c r="C20" s="94" t="s">
        <v>16</v>
      </c>
      <c r="D20" s="91">
        <v>383</v>
      </c>
      <c r="E20" s="91">
        <v>200</v>
      </c>
      <c r="F20" s="91">
        <v>114</v>
      </c>
      <c r="G20" s="91">
        <v>250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92">
        <v>15</v>
      </c>
      <c r="B21" s="93"/>
      <c r="C21" s="94" t="s">
        <v>17</v>
      </c>
      <c r="D21" s="91">
        <v>530</v>
      </c>
      <c r="E21" s="91">
        <v>503</v>
      </c>
      <c r="F21" s="91">
        <v>252</v>
      </c>
      <c r="G21" s="91">
        <v>482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104">
        <v>16</v>
      </c>
      <c r="B22" s="105"/>
      <c r="C22" s="106" t="s">
        <v>18</v>
      </c>
      <c r="D22" s="107">
        <v>0</v>
      </c>
      <c r="E22" s="107">
        <v>0</v>
      </c>
      <c r="F22" s="107">
        <v>0</v>
      </c>
      <c r="G22" s="107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">
      <c r="A23" s="104">
        <v>17</v>
      </c>
      <c r="B23" s="108"/>
      <c r="C23" s="109" t="s">
        <v>19</v>
      </c>
      <c r="D23" s="110">
        <v>0</v>
      </c>
      <c r="E23" s="110">
        <v>0</v>
      </c>
      <c r="F23" s="110">
        <v>0</v>
      </c>
      <c r="G23" s="110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">
      <c r="A24" s="85">
        <v>18</v>
      </c>
      <c r="B24" s="291" t="s">
        <v>20</v>
      </c>
      <c r="C24" s="291"/>
      <c r="D24" s="86">
        <f>SUM(D25:D33)</f>
        <v>16723</v>
      </c>
      <c r="E24" s="86">
        <f>SUM(E25:E33)</f>
        <v>16080</v>
      </c>
      <c r="F24" s="86">
        <f>SUM(F25:F33)</f>
        <v>7907</v>
      </c>
      <c r="G24" s="86">
        <f>SUM(G25:G33)</f>
        <v>16708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87">
        <v>19</v>
      </c>
      <c r="B25" s="111"/>
      <c r="C25" s="89" t="s">
        <v>21</v>
      </c>
      <c r="D25" s="90">
        <v>0</v>
      </c>
      <c r="E25" s="90">
        <v>0</v>
      </c>
      <c r="F25" s="90">
        <v>0</v>
      </c>
      <c r="G25" s="90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92">
        <v>20</v>
      </c>
      <c r="B26" s="93"/>
      <c r="C26" s="94" t="s">
        <v>22</v>
      </c>
      <c r="D26" s="91">
        <v>8180</v>
      </c>
      <c r="E26" s="91">
        <v>11624</v>
      </c>
      <c r="F26" s="91">
        <v>5135</v>
      </c>
      <c r="G26" s="91">
        <v>10097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92" t="s">
        <v>34</v>
      </c>
      <c r="B27" s="93"/>
      <c r="C27" s="94" t="s">
        <v>35</v>
      </c>
      <c r="D27" s="91">
        <v>8466</v>
      </c>
      <c r="E27" s="91">
        <v>4410</v>
      </c>
      <c r="F27" s="91">
        <v>2205</v>
      </c>
      <c r="G27" s="112">
        <v>6550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92">
        <v>21</v>
      </c>
      <c r="B28" s="93"/>
      <c r="C28" s="94" t="s">
        <v>23</v>
      </c>
      <c r="D28" s="91">
        <v>0</v>
      </c>
      <c r="E28" s="91">
        <v>0</v>
      </c>
      <c r="F28" s="91">
        <v>0</v>
      </c>
      <c r="G28" s="91"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92">
        <v>22</v>
      </c>
      <c r="B29" s="93"/>
      <c r="C29" s="94" t="s">
        <v>24</v>
      </c>
      <c r="D29" s="91">
        <v>77</v>
      </c>
      <c r="E29" s="91">
        <v>46</v>
      </c>
      <c r="F29" s="91">
        <v>44</v>
      </c>
      <c r="G29" s="91">
        <v>61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92">
        <v>23</v>
      </c>
      <c r="B30" s="93"/>
      <c r="C30" s="94" t="s">
        <v>25</v>
      </c>
      <c r="D30" s="91">
        <v>0</v>
      </c>
      <c r="E30" s="91">
        <v>0</v>
      </c>
      <c r="F30" s="91">
        <v>0</v>
      </c>
      <c r="G30" s="91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104">
        <v>24</v>
      </c>
      <c r="B31" s="105"/>
      <c r="C31" s="106" t="s">
        <v>26</v>
      </c>
      <c r="D31" s="107">
        <v>0</v>
      </c>
      <c r="E31" s="107">
        <v>0</v>
      </c>
      <c r="F31" s="107">
        <v>0</v>
      </c>
      <c r="G31" s="107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">
      <c r="A32" s="104">
        <v>25</v>
      </c>
      <c r="B32" s="108"/>
      <c r="C32" s="109" t="s">
        <v>41</v>
      </c>
      <c r="D32" s="110">
        <v>0</v>
      </c>
      <c r="E32" s="110">
        <v>0</v>
      </c>
      <c r="F32" s="110">
        <v>0</v>
      </c>
      <c r="G32" s="110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>
      <c r="A33" s="85">
        <v>26</v>
      </c>
      <c r="B33" s="294" t="s">
        <v>27</v>
      </c>
      <c r="C33" s="294"/>
      <c r="D33" s="113">
        <v>0</v>
      </c>
      <c r="E33" s="113">
        <v>0</v>
      </c>
      <c r="F33" s="113">
        <v>523</v>
      </c>
      <c r="G33" s="86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">
      <c r="A34" s="85">
        <v>27</v>
      </c>
      <c r="B34" s="291" t="s">
        <v>28</v>
      </c>
      <c r="C34" s="291"/>
      <c r="D34" s="86">
        <f>D24-D7</f>
        <v>52.5</v>
      </c>
      <c r="E34" s="86">
        <f>E24-E7</f>
        <v>0</v>
      </c>
      <c r="F34" s="86">
        <f>F24-F7</f>
        <v>258.5</v>
      </c>
      <c r="G34" s="86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87">
        <v>28</v>
      </c>
      <c r="B35" s="269" t="s">
        <v>29</v>
      </c>
      <c r="C35" s="269"/>
      <c r="D35" s="114"/>
      <c r="E35" s="115"/>
      <c r="F35" s="114"/>
      <c r="G35" s="11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87">
        <v>29</v>
      </c>
      <c r="B36" s="78" t="s">
        <v>43</v>
      </c>
      <c r="C36" s="116"/>
      <c r="D36" s="117">
        <v>0</v>
      </c>
      <c r="E36" s="118">
        <v>0</v>
      </c>
      <c r="F36" s="117">
        <v>0</v>
      </c>
      <c r="G36" s="118">
        <v>1000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87">
        <v>30</v>
      </c>
      <c r="B37" s="270" t="s">
        <v>44</v>
      </c>
      <c r="C37" s="270"/>
      <c r="D37" s="119">
        <v>0</v>
      </c>
      <c r="E37" s="119">
        <v>1380</v>
      </c>
      <c r="F37" s="119">
        <v>0</v>
      </c>
      <c r="G37" s="119">
        <v>530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87">
        <v>31</v>
      </c>
      <c r="B38" s="270" t="s">
        <v>30</v>
      </c>
      <c r="C38" s="270"/>
      <c r="D38" s="119">
        <v>0</v>
      </c>
      <c r="E38" s="119">
        <v>300</v>
      </c>
      <c r="F38" s="119">
        <v>0</v>
      </c>
      <c r="G38" s="119">
        <v>200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87">
        <v>32</v>
      </c>
      <c r="B39" s="270" t="s">
        <v>31</v>
      </c>
      <c r="C39" s="270"/>
      <c r="D39" s="119">
        <v>0</v>
      </c>
      <c r="E39" s="119">
        <v>0</v>
      </c>
      <c r="F39" s="119">
        <v>0</v>
      </c>
      <c r="G39" s="119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87">
        <v>33</v>
      </c>
      <c r="B40" s="270" t="s">
        <v>32</v>
      </c>
      <c r="C40" s="270"/>
      <c r="D40" s="117">
        <v>35</v>
      </c>
      <c r="E40" s="117">
        <v>35</v>
      </c>
      <c r="F40" s="117">
        <v>34.8</v>
      </c>
      <c r="G40" s="117">
        <v>33.4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87">
        <v>34</v>
      </c>
      <c r="B41" s="78" t="s">
        <v>66</v>
      </c>
      <c r="C41" s="78"/>
      <c r="D41" s="120">
        <f>D15/D40/12*1000</f>
        <v>16695.238095238095</v>
      </c>
      <c r="E41" s="120">
        <f>E15/E40/12*1000</f>
        <v>16904.761904761905</v>
      </c>
      <c r="F41" s="120">
        <f>F15/F40/6*1000</f>
        <v>17073.754789272032</v>
      </c>
      <c r="G41" s="120">
        <f>G15/G40/12*1000</f>
        <v>18837.325349301398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77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mergeCells count="11">
    <mergeCell ref="B35:C35"/>
    <mergeCell ref="B37:C37"/>
    <mergeCell ref="B38:C38"/>
    <mergeCell ref="C44:G48"/>
    <mergeCell ref="B39:C39"/>
    <mergeCell ref="B40:C40"/>
    <mergeCell ref="B34:C34"/>
    <mergeCell ref="A1:G1"/>
    <mergeCell ref="B7:C7"/>
    <mergeCell ref="B24:C24"/>
    <mergeCell ref="B33:C33"/>
  </mergeCells>
  <printOptions/>
  <pageMargins left="0.7875" right="0.5201388888888889" top="0.9840277777777778" bottom="0.9840277777777778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0">
      <selection activeCell="C49" sqref="C49"/>
    </sheetView>
  </sheetViews>
  <sheetFormatPr defaultColWidth="9.00390625" defaultRowHeight="12.75"/>
  <cols>
    <col min="1" max="1" width="4.00390625" style="193" customWidth="1"/>
    <col min="2" max="2" width="1.25" style="193" customWidth="1"/>
    <col min="3" max="3" width="31.375" style="126" customWidth="1"/>
    <col min="4" max="4" width="12.875" style="126" customWidth="1"/>
    <col min="5" max="5" width="13.625" style="126" customWidth="1"/>
    <col min="6" max="6" width="12.00390625" style="126" customWidth="1"/>
    <col min="7" max="7" width="13.00390625" style="126" customWidth="1"/>
    <col min="8" max="8" width="11.75390625" style="126" customWidth="1"/>
    <col min="9" max="10" width="11.125" style="126" customWidth="1"/>
    <col min="11" max="11" width="11.25390625" style="126" customWidth="1"/>
    <col min="12" max="12" width="10.125" style="126" customWidth="1"/>
    <col min="13" max="13" width="4.375" style="126" customWidth="1"/>
    <col min="14" max="14" width="10.375" style="126" customWidth="1"/>
    <col min="15" max="15" width="9.125" style="126" customWidth="1"/>
    <col min="16" max="16" width="11.375" style="126" customWidth="1"/>
    <col min="17" max="16384" width="9.125" style="126" customWidth="1"/>
  </cols>
  <sheetData>
    <row r="1" spans="1:7" s="122" customFormat="1" ht="18.75">
      <c r="A1" s="272" t="s">
        <v>36</v>
      </c>
      <c r="B1" s="272"/>
      <c r="C1" s="272"/>
      <c r="D1" s="272"/>
      <c r="E1" s="272"/>
      <c r="F1" s="272"/>
      <c r="G1" s="272"/>
    </row>
    <row r="2" spans="1:7" s="122" customFormat="1" ht="18.75">
      <c r="A2" s="121"/>
      <c r="B2" s="121"/>
      <c r="C2" s="121"/>
      <c r="D2" s="121"/>
      <c r="E2" s="121"/>
      <c r="F2" s="121"/>
      <c r="G2" s="121"/>
    </row>
    <row r="3" spans="1:37" s="127" customFormat="1" ht="15.75">
      <c r="A3" s="123" t="s">
        <v>54</v>
      </c>
      <c r="B3" s="124"/>
      <c r="C3" s="124"/>
      <c r="D3" s="123"/>
      <c r="E3" s="125"/>
      <c r="F3" s="125"/>
      <c r="G3" s="125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</row>
    <row r="4" spans="1:61" ht="20.25" customHeight="1">
      <c r="A4" s="128" t="s">
        <v>33</v>
      </c>
      <c r="B4" s="129"/>
      <c r="C4" s="130"/>
      <c r="D4" s="131">
        <v>4355</v>
      </c>
      <c r="E4" s="132"/>
      <c r="F4" s="132"/>
      <c r="G4" s="133" t="s">
        <v>0</v>
      </c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</row>
    <row r="5" spans="1:61" s="140" customFormat="1" ht="45">
      <c r="A5" s="135" t="s">
        <v>1</v>
      </c>
      <c r="B5" s="136"/>
      <c r="C5" s="137" t="s">
        <v>2</v>
      </c>
      <c r="D5" s="138" t="s">
        <v>37</v>
      </c>
      <c r="E5" s="139" t="s">
        <v>67</v>
      </c>
      <c r="F5" s="139" t="s">
        <v>39</v>
      </c>
      <c r="G5" s="139" t="s">
        <v>40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</row>
    <row r="6" s="142" customFormat="1" ht="6" customHeight="1"/>
    <row r="7" spans="1:61" s="147" customFormat="1" ht="15">
      <c r="A7" s="143">
        <v>1</v>
      </c>
      <c r="B7" s="273" t="s">
        <v>3</v>
      </c>
      <c r="C7" s="273"/>
      <c r="D7" s="144">
        <f>SUM(D8:D14)+SUM(D17:D23)</f>
        <v>8856</v>
      </c>
      <c r="E7" s="144">
        <f>SUM(E8:E14)+SUM(E17:E23)</f>
        <v>8767</v>
      </c>
      <c r="F7" s="144">
        <f>SUM(F8:F14)+SUM(F17:F23)</f>
        <v>4431</v>
      </c>
      <c r="G7" s="144">
        <f>SUM(G8:G14)+SUM(G17:G23)</f>
        <v>9578</v>
      </c>
      <c r="H7" s="145"/>
      <c r="I7" s="145"/>
      <c r="J7" s="145"/>
      <c r="K7" s="145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</row>
    <row r="8" spans="1:61" s="147" customFormat="1" ht="15">
      <c r="A8" s="148">
        <v>2</v>
      </c>
      <c r="B8" s="149"/>
      <c r="C8" s="150" t="s">
        <v>4</v>
      </c>
      <c r="D8" s="151">
        <v>1179</v>
      </c>
      <c r="E8" s="152">
        <v>800</v>
      </c>
      <c r="F8" s="151">
        <v>584</v>
      </c>
      <c r="G8" s="151">
        <v>860</v>
      </c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</row>
    <row r="9" spans="1:61" s="147" customFormat="1" ht="15">
      <c r="A9" s="153">
        <v>3</v>
      </c>
      <c r="B9" s="154"/>
      <c r="C9" s="155" t="s">
        <v>5</v>
      </c>
      <c r="D9" s="156">
        <v>371</v>
      </c>
      <c r="E9" s="152">
        <v>423</v>
      </c>
      <c r="F9" s="152">
        <v>244</v>
      </c>
      <c r="G9" s="152">
        <v>455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</row>
    <row r="10" spans="1:61" s="147" customFormat="1" ht="15">
      <c r="A10" s="153">
        <v>4</v>
      </c>
      <c r="B10" s="154"/>
      <c r="C10" s="155" t="s">
        <v>6</v>
      </c>
      <c r="D10" s="152">
        <v>426</v>
      </c>
      <c r="E10" s="152">
        <v>420</v>
      </c>
      <c r="F10" s="152">
        <v>200</v>
      </c>
      <c r="G10" s="152">
        <v>450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</row>
    <row r="11" spans="1:61" s="147" customFormat="1" ht="15">
      <c r="A11" s="153">
        <v>5</v>
      </c>
      <c r="B11" s="154"/>
      <c r="C11" s="155" t="s">
        <v>7</v>
      </c>
      <c r="D11" s="152">
        <v>578</v>
      </c>
      <c r="E11" s="152">
        <v>200</v>
      </c>
      <c r="F11" s="152">
        <v>91</v>
      </c>
      <c r="G11" s="152">
        <v>214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</row>
    <row r="12" spans="1:61" s="147" customFormat="1" ht="15">
      <c r="A12" s="153">
        <v>6</v>
      </c>
      <c r="B12" s="154"/>
      <c r="C12" s="155" t="s">
        <v>8</v>
      </c>
      <c r="D12" s="152">
        <v>5</v>
      </c>
      <c r="E12" s="152">
        <v>5</v>
      </c>
      <c r="F12" s="152">
        <v>2</v>
      </c>
      <c r="G12" s="152">
        <v>5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</row>
    <row r="13" spans="1:61" s="147" customFormat="1" ht="15">
      <c r="A13" s="153">
        <v>7</v>
      </c>
      <c r="B13" s="154"/>
      <c r="C13" s="155" t="s">
        <v>9</v>
      </c>
      <c r="D13" s="152">
        <v>473</v>
      </c>
      <c r="E13" s="152">
        <v>460</v>
      </c>
      <c r="F13" s="152">
        <v>208</v>
      </c>
      <c r="G13" s="152">
        <v>490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</row>
    <row r="14" spans="1:61" s="147" customFormat="1" ht="15">
      <c r="A14" s="153">
        <v>8</v>
      </c>
      <c r="B14" s="154"/>
      <c r="C14" s="155" t="s">
        <v>10</v>
      </c>
      <c r="D14" s="157">
        <f>D15+D16</f>
        <v>3913</v>
      </c>
      <c r="E14" s="157">
        <f>E15+E16</f>
        <v>4252</v>
      </c>
      <c r="F14" s="157">
        <f>F15+F16</f>
        <v>2046</v>
      </c>
      <c r="G14" s="157">
        <f>G15+G16</f>
        <v>4700</v>
      </c>
      <c r="H14" s="145"/>
      <c r="I14" s="145"/>
      <c r="J14" s="145"/>
      <c r="K14" s="145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</row>
    <row r="15" spans="1:61" s="147" customFormat="1" ht="15.75" customHeight="1">
      <c r="A15" s="158">
        <v>9</v>
      </c>
      <c r="B15" s="159"/>
      <c r="C15" s="160" t="s">
        <v>11</v>
      </c>
      <c r="D15" s="161">
        <v>3913</v>
      </c>
      <c r="E15" s="161">
        <v>4252</v>
      </c>
      <c r="F15" s="161">
        <v>2046</v>
      </c>
      <c r="G15" s="161">
        <v>4700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</row>
    <row r="16" spans="1:61" s="147" customFormat="1" ht="15">
      <c r="A16" s="148">
        <v>10</v>
      </c>
      <c r="B16" s="162"/>
      <c r="C16" s="163" t="s">
        <v>12</v>
      </c>
      <c r="D16" s="164">
        <v>0</v>
      </c>
      <c r="E16" s="164">
        <v>0</v>
      </c>
      <c r="F16" s="164">
        <v>0</v>
      </c>
      <c r="G16" s="164">
        <v>0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</row>
    <row r="17" spans="1:61" s="147" customFormat="1" ht="15.75" customHeight="1">
      <c r="A17" s="153">
        <v>11</v>
      </c>
      <c r="B17" s="154"/>
      <c r="C17" s="155" t="s">
        <v>13</v>
      </c>
      <c r="D17" s="152">
        <v>1387</v>
      </c>
      <c r="E17" s="152">
        <v>1507</v>
      </c>
      <c r="F17" s="152">
        <v>724</v>
      </c>
      <c r="G17" s="152">
        <v>1645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</row>
    <row r="18" spans="1:61" s="147" customFormat="1" ht="15">
      <c r="A18" s="153">
        <v>12</v>
      </c>
      <c r="B18" s="154"/>
      <c r="C18" s="155" t="s">
        <v>14</v>
      </c>
      <c r="D18" s="152">
        <v>78</v>
      </c>
      <c r="E18" s="152">
        <v>85</v>
      </c>
      <c r="F18" s="152">
        <v>41</v>
      </c>
      <c r="G18" s="152">
        <v>94</v>
      </c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</row>
    <row r="19" spans="1:61" s="147" customFormat="1" ht="15">
      <c r="A19" s="153">
        <v>13</v>
      </c>
      <c r="B19" s="154"/>
      <c r="C19" s="155" t="s">
        <v>15</v>
      </c>
      <c r="D19" s="152">
        <v>0</v>
      </c>
      <c r="E19" s="152">
        <v>0</v>
      </c>
      <c r="F19" s="152">
        <v>0</v>
      </c>
      <c r="G19" s="152">
        <v>0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</row>
    <row r="20" spans="1:61" s="147" customFormat="1" ht="15">
      <c r="A20" s="153">
        <v>14</v>
      </c>
      <c r="B20" s="154"/>
      <c r="C20" s="155" t="s">
        <v>16</v>
      </c>
      <c r="D20" s="152">
        <v>0</v>
      </c>
      <c r="E20" s="152">
        <v>0</v>
      </c>
      <c r="F20" s="152">
        <v>0</v>
      </c>
      <c r="G20" s="152">
        <v>0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</row>
    <row r="21" spans="1:61" s="147" customFormat="1" ht="15">
      <c r="A21" s="153">
        <v>15</v>
      </c>
      <c r="B21" s="154"/>
      <c r="C21" s="155" t="s">
        <v>17</v>
      </c>
      <c r="D21" s="152">
        <v>434</v>
      </c>
      <c r="E21" s="152">
        <v>601</v>
      </c>
      <c r="F21" s="152">
        <v>283</v>
      </c>
      <c r="G21" s="152">
        <v>650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</row>
    <row r="22" spans="1:61" s="147" customFormat="1" ht="15">
      <c r="A22" s="165">
        <v>16</v>
      </c>
      <c r="B22" s="166"/>
      <c r="C22" s="167" t="s">
        <v>18</v>
      </c>
      <c r="D22" s="168">
        <v>0</v>
      </c>
      <c r="E22" s="168">
        <v>0</v>
      </c>
      <c r="F22" s="168">
        <v>0</v>
      </c>
      <c r="G22" s="168">
        <v>0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</row>
    <row r="23" spans="1:61" s="147" customFormat="1" ht="15">
      <c r="A23" s="165">
        <v>17</v>
      </c>
      <c r="B23" s="169"/>
      <c r="C23" s="170" t="s">
        <v>19</v>
      </c>
      <c r="D23" s="171">
        <v>12</v>
      </c>
      <c r="E23" s="171">
        <v>14</v>
      </c>
      <c r="F23" s="171">
        <v>8</v>
      </c>
      <c r="G23" s="171">
        <v>15</v>
      </c>
      <c r="H23" s="145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</row>
    <row r="24" spans="1:61" s="147" customFormat="1" ht="15">
      <c r="A24" s="143">
        <v>18</v>
      </c>
      <c r="B24" s="271" t="s">
        <v>20</v>
      </c>
      <c r="C24" s="271"/>
      <c r="D24" s="144">
        <f>SUM(D25:D33)</f>
        <v>8858.5</v>
      </c>
      <c r="E24" s="144">
        <f>SUM(E25:E33)</f>
        <v>8767</v>
      </c>
      <c r="F24" s="144">
        <f>SUM(F25:F33)</f>
        <v>4711</v>
      </c>
      <c r="G24" s="144">
        <f>SUM(G25:G33)</f>
        <v>9578</v>
      </c>
      <c r="H24" s="145"/>
      <c r="I24" s="145"/>
      <c r="J24" s="145"/>
      <c r="K24" s="145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</row>
    <row r="25" spans="1:61" s="147" customFormat="1" ht="15">
      <c r="A25" s="148">
        <v>19</v>
      </c>
      <c r="B25" s="172"/>
      <c r="C25" s="150" t="s">
        <v>21</v>
      </c>
      <c r="D25" s="151">
        <v>17</v>
      </c>
      <c r="E25" s="151">
        <v>0</v>
      </c>
      <c r="F25" s="151">
        <v>13</v>
      </c>
      <c r="G25" s="151">
        <v>0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</row>
    <row r="26" spans="1:61" s="147" customFormat="1" ht="15">
      <c r="A26" s="153">
        <v>20</v>
      </c>
      <c r="B26" s="154"/>
      <c r="C26" s="155" t="s">
        <v>22</v>
      </c>
      <c r="D26" s="152">
        <v>2131</v>
      </c>
      <c r="E26" s="152">
        <v>2900</v>
      </c>
      <c r="F26" s="152">
        <v>1376</v>
      </c>
      <c r="G26" s="152">
        <v>2200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</row>
    <row r="27" spans="1:61" s="147" customFormat="1" ht="15">
      <c r="A27" s="153" t="s">
        <v>34</v>
      </c>
      <c r="B27" s="154"/>
      <c r="C27" s="155" t="s">
        <v>35</v>
      </c>
      <c r="D27" s="152">
        <v>6329</v>
      </c>
      <c r="E27" s="152">
        <v>5867</v>
      </c>
      <c r="F27" s="152">
        <v>3234</v>
      </c>
      <c r="G27" s="173">
        <v>7328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</row>
    <row r="28" spans="1:61" s="147" customFormat="1" ht="15">
      <c r="A28" s="153">
        <v>21</v>
      </c>
      <c r="B28" s="154"/>
      <c r="C28" s="155" t="s">
        <v>23</v>
      </c>
      <c r="D28" s="152">
        <v>0.5</v>
      </c>
      <c r="E28" s="152">
        <v>0</v>
      </c>
      <c r="F28" s="152">
        <v>0</v>
      </c>
      <c r="G28" s="152">
        <v>0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</row>
    <row r="29" spans="1:61" s="147" customFormat="1" ht="15">
      <c r="A29" s="153">
        <v>22</v>
      </c>
      <c r="B29" s="154"/>
      <c r="C29" s="155" t="s">
        <v>24</v>
      </c>
      <c r="D29" s="152">
        <v>381</v>
      </c>
      <c r="E29" s="152">
        <v>0</v>
      </c>
      <c r="F29" s="152">
        <v>88</v>
      </c>
      <c r="G29" s="152">
        <v>0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</row>
    <row r="30" spans="1:61" s="147" customFormat="1" ht="15">
      <c r="A30" s="153">
        <v>23</v>
      </c>
      <c r="B30" s="154"/>
      <c r="C30" s="155" t="s">
        <v>25</v>
      </c>
      <c r="D30" s="152">
        <v>0</v>
      </c>
      <c r="E30" s="152">
        <v>0</v>
      </c>
      <c r="F30" s="152">
        <v>0</v>
      </c>
      <c r="G30" s="152">
        <v>0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</row>
    <row r="31" spans="1:61" s="147" customFormat="1" ht="15">
      <c r="A31" s="165">
        <v>24</v>
      </c>
      <c r="B31" s="166"/>
      <c r="C31" s="167" t="s">
        <v>26</v>
      </c>
      <c r="D31" s="168">
        <v>0</v>
      </c>
      <c r="E31" s="168">
        <v>0</v>
      </c>
      <c r="F31" s="168">
        <v>0</v>
      </c>
      <c r="G31" s="168">
        <v>0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</row>
    <row r="32" spans="1:61" s="147" customFormat="1" ht="15">
      <c r="A32" s="165">
        <v>25</v>
      </c>
      <c r="B32" s="169"/>
      <c r="C32" s="170" t="s">
        <v>41</v>
      </c>
      <c r="D32" s="171">
        <v>0</v>
      </c>
      <c r="E32" s="171">
        <v>0</v>
      </c>
      <c r="F32" s="171">
        <v>0</v>
      </c>
      <c r="G32" s="171">
        <v>50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</row>
    <row r="33" spans="1:61" s="147" customFormat="1" ht="16.5" customHeight="1">
      <c r="A33" s="143">
        <v>26</v>
      </c>
      <c r="B33" s="295" t="s">
        <v>27</v>
      </c>
      <c r="C33" s="295"/>
      <c r="D33" s="174">
        <v>0</v>
      </c>
      <c r="E33" s="174">
        <v>0</v>
      </c>
      <c r="F33" s="174">
        <v>0</v>
      </c>
      <c r="G33" s="144">
        <v>0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</row>
    <row r="34" spans="1:61" s="147" customFormat="1" ht="15">
      <c r="A34" s="143">
        <v>27</v>
      </c>
      <c r="B34" s="271" t="s">
        <v>28</v>
      </c>
      <c r="C34" s="271"/>
      <c r="D34" s="144">
        <f>D24-D7</f>
        <v>2.5</v>
      </c>
      <c r="E34" s="144">
        <f>E24-E7</f>
        <v>0</v>
      </c>
      <c r="F34" s="144">
        <f>F24-F7</f>
        <v>280</v>
      </c>
      <c r="G34" s="144">
        <f>G24-G7</f>
        <v>0</v>
      </c>
      <c r="H34" s="145"/>
      <c r="I34" s="145"/>
      <c r="J34" s="145"/>
      <c r="K34" s="145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</row>
    <row r="35" spans="1:60" s="147" customFormat="1" ht="15">
      <c r="A35" s="148">
        <v>28</v>
      </c>
      <c r="B35" s="296" t="s">
        <v>29</v>
      </c>
      <c r="C35" s="296"/>
      <c r="D35" s="175"/>
      <c r="E35" s="176"/>
      <c r="F35" s="175"/>
      <c r="G35" s="176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s="183" customFormat="1" ht="15">
      <c r="A36" s="148">
        <v>29</v>
      </c>
      <c r="B36" s="177" t="s">
        <v>43</v>
      </c>
      <c r="C36" s="178"/>
      <c r="D36" s="179">
        <v>2567</v>
      </c>
      <c r="E36" s="180">
        <v>1200</v>
      </c>
      <c r="F36" s="179">
        <v>0</v>
      </c>
      <c r="G36" s="180">
        <v>4350</v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</row>
    <row r="37" spans="1:60" s="183" customFormat="1" ht="15">
      <c r="A37" s="148">
        <v>30</v>
      </c>
      <c r="B37" s="297" t="s">
        <v>44</v>
      </c>
      <c r="C37" s="297"/>
      <c r="D37" s="184">
        <v>616</v>
      </c>
      <c r="E37" s="184">
        <v>850</v>
      </c>
      <c r="F37" s="184">
        <v>126</v>
      </c>
      <c r="G37" s="184">
        <v>721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</row>
    <row r="38" spans="1:60" s="183" customFormat="1" ht="15">
      <c r="A38" s="148">
        <v>31</v>
      </c>
      <c r="B38" s="297" t="s">
        <v>30</v>
      </c>
      <c r="C38" s="297"/>
      <c r="D38" s="184">
        <v>90</v>
      </c>
      <c r="E38" s="184">
        <v>200</v>
      </c>
      <c r="F38" s="184">
        <v>66</v>
      </c>
      <c r="G38" s="184">
        <v>200</v>
      </c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</row>
    <row r="39" spans="1:36" s="183" customFormat="1" ht="15">
      <c r="A39" s="148">
        <v>32</v>
      </c>
      <c r="B39" s="297" t="s">
        <v>31</v>
      </c>
      <c r="C39" s="297"/>
      <c r="D39" s="184">
        <v>0</v>
      </c>
      <c r="E39" s="184">
        <v>0</v>
      </c>
      <c r="F39" s="184">
        <v>0</v>
      </c>
      <c r="G39" s="184">
        <v>0</v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</row>
    <row r="40" spans="1:36" s="183" customFormat="1" ht="15">
      <c r="A40" s="148">
        <v>33</v>
      </c>
      <c r="B40" s="297" t="s">
        <v>32</v>
      </c>
      <c r="C40" s="297"/>
      <c r="D40" s="179">
        <v>16.6</v>
      </c>
      <c r="E40" s="179">
        <v>17.6</v>
      </c>
      <c r="F40" s="179">
        <v>18.2</v>
      </c>
      <c r="G40" s="179">
        <v>19</v>
      </c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</row>
    <row r="41" spans="1:36" s="183" customFormat="1" ht="15">
      <c r="A41" s="148">
        <v>34</v>
      </c>
      <c r="B41" s="177" t="s">
        <v>66</v>
      </c>
      <c r="C41" s="177"/>
      <c r="D41" s="185">
        <f>D15/D40/12*1000</f>
        <v>19643.574297188752</v>
      </c>
      <c r="E41" s="185">
        <f>E15/E40/12*1000</f>
        <v>20132.575757575753</v>
      </c>
      <c r="F41" s="185">
        <f>F15/F40/6*1000</f>
        <v>18736.263736263736</v>
      </c>
      <c r="G41" s="185">
        <f>G15/G40/12*1000</f>
        <v>20614.035087719298</v>
      </c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</row>
    <row r="42" spans="1:37" s="190" customFormat="1" ht="12.75" customHeight="1">
      <c r="A42" s="186"/>
      <c r="B42" s="186"/>
      <c r="C42" s="187"/>
      <c r="D42" s="188"/>
      <c r="E42" s="189"/>
      <c r="G42" s="191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</row>
    <row r="43" ht="15.75" hidden="1"/>
    <row r="44" spans="3:7" ht="15.75">
      <c r="C44" s="289" t="s">
        <v>77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mergeCells count="11">
    <mergeCell ref="B35:C35"/>
    <mergeCell ref="B37:C37"/>
    <mergeCell ref="B38:C38"/>
    <mergeCell ref="C44:G48"/>
    <mergeCell ref="B39:C39"/>
    <mergeCell ref="B40:C40"/>
    <mergeCell ref="B34:C34"/>
    <mergeCell ref="A1:G1"/>
    <mergeCell ref="B7:C7"/>
    <mergeCell ref="B24:C24"/>
    <mergeCell ref="B33:C33"/>
  </mergeCells>
  <printOptions/>
  <pageMargins left="0.7875" right="0.5201388888888889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I48"/>
  <sheetViews>
    <sheetView zoomScalePageLayoutView="0" workbookViewId="0" topLeftCell="A10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55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34383.07</v>
      </c>
      <c r="E7" s="61">
        <f>SUM(E8:E14)+SUM(E17:E23)</f>
        <v>32835</v>
      </c>
      <c r="F7" s="61">
        <f>SUM(F8:F14)+SUM(F17:F23)</f>
        <v>15136.98</v>
      </c>
      <c r="G7" s="61">
        <f>SUM(G8:G14)+SUM(G17:G23)</f>
        <v>34486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4519.83</v>
      </c>
      <c r="E8" s="63">
        <v>3133</v>
      </c>
      <c r="F8" s="62">
        <v>997.47</v>
      </c>
      <c r="G8" s="62">
        <v>2280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3387.59</v>
      </c>
      <c r="E9" s="63">
        <v>3600</v>
      </c>
      <c r="F9" s="63">
        <v>1733.69</v>
      </c>
      <c r="G9" s="63">
        <v>3700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1091</v>
      </c>
      <c r="E10" s="63">
        <v>1500</v>
      </c>
      <c r="F10" s="63">
        <v>598.6</v>
      </c>
      <c r="G10" s="63">
        <v>1900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5242.74</v>
      </c>
      <c r="E11" s="63">
        <v>1440</v>
      </c>
      <c r="F11" s="63">
        <v>887.75</v>
      </c>
      <c r="G11" s="63">
        <v>1555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10.45</v>
      </c>
      <c r="E12" s="63">
        <v>20</v>
      </c>
      <c r="F12" s="63">
        <v>2.03</v>
      </c>
      <c r="G12" s="63">
        <v>20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1040.34</v>
      </c>
      <c r="E13" s="63">
        <v>1002</v>
      </c>
      <c r="F13" s="63">
        <v>714.47</v>
      </c>
      <c r="G13" s="63">
        <v>1150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11879.59</v>
      </c>
      <c r="E14" s="65">
        <f>E15+E16</f>
        <v>13628</v>
      </c>
      <c r="F14" s="65">
        <f>F15+F16</f>
        <v>6245.42</v>
      </c>
      <c r="G14" s="65">
        <f>G15+G16</f>
        <v>14955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11859.26</v>
      </c>
      <c r="E15" s="66">
        <v>13566</v>
      </c>
      <c r="F15" s="66">
        <v>6239.31</v>
      </c>
      <c r="G15" s="66">
        <v>14905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20.33</v>
      </c>
      <c r="E16" s="67">
        <v>62</v>
      </c>
      <c r="F16" s="67">
        <v>6.11</v>
      </c>
      <c r="G16" s="67">
        <v>50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4154.2</v>
      </c>
      <c r="E17" s="63">
        <v>4750</v>
      </c>
      <c r="F17" s="63">
        <v>2185.94</v>
      </c>
      <c r="G17" s="63">
        <v>5220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237.19</v>
      </c>
      <c r="E18" s="63">
        <v>272</v>
      </c>
      <c r="F18" s="63">
        <v>130</v>
      </c>
      <c r="G18" s="63">
        <v>298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2</v>
      </c>
      <c r="E19" s="63">
        <v>3</v>
      </c>
      <c r="F19" s="63">
        <v>0</v>
      </c>
      <c r="G19" s="63">
        <v>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113.54</v>
      </c>
      <c r="E20" s="63">
        <v>182</v>
      </c>
      <c r="F20" s="63">
        <v>67.32</v>
      </c>
      <c r="G20" s="63">
        <v>200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2336.3</v>
      </c>
      <c r="E21" s="63">
        <v>3300</v>
      </c>
      <c r="F21" s="63">
        <v>1574.29</v>
      </c>
      <c r="G21" s="63">
        <v>3200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365.52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2.78</v>
      </c>
      <c r="E23" s="69">
        <v>5</v>
      </c>
      <c r="F23" s="69">
        <v>0</v>
      </c>
      <c r="G23" s="69">
        <v>5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34017.55</v>
      </c>
      <c r="E24" s="61">
        <f>SUM(E25:E33)</f>
        <v>32835</v>
      </c>
      <c r="F24" s="61">
        <f>SUM(F25:F33)</f>
        <v>16686.39</v>
      </c>
      <c r="G24" s="61">
        <f>SUM(G25:G33)</f>
        <v>34486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18397.29</v>
      </c>
      <c r="E26" s="63">
        <v>20050</v>
      </c>
      <c r="F26" s="63">
        <v>10119.92</v>
      </c>
      <c r="G26" s="63">
        <v>19900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12857</v>
      </c>
      <c r="E27" s="63">
        <v>12760</v>
      </c>
      <c r="F27" s="63">
        <v>6379.8</v>
      </c>
      <c r="G27" s="70">
        <v>13329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24.67</v>
      </c>
      <c r="E28" s="63">
        <v>22</v>
      </c>
      <c r="F28" s="63">
        <v>16.67</v>
      </c>
      <c r="G28" s="63">
        <v>35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4.49</v>
      </c>
      <c r="E29" s="63">
        <v>2</v>
      </c>
      <c r="F29" s="63">
        <v>0.61</v>
      </c>
      <c r="G29" s="63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6.08</v>
      </c>
      <c r="G30" s="63">
        <v>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0.18</v>
      </c>
      <c r="E31" s="68">
        <v>1</v>
      </c>
      <c r="F31" s="68">
        <v>3.69</v>
      </c>
      <c r="G31" s="68">
        <v>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2733.92</v>
      </c>
      <c r="E32" s="69">
        <v>0</v>
      </c>
      <c r="F32" s="69">
        <v>159.62</v>
      </c>
      <c r="G32" s="69">
        <v>1210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-365.5199999999968</v>
      </c>
      <c r="E34" s="61">
        <f>E24-E7</f>
        <v>0</v>
      </c>
      <c r="F34" s="61">
        <f>F24-F7</f>
        <v>1549.4099999999999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11338.08</v>
      </c>
      <c r="E36" s="75">
        <v>7580</v>
      </c>
      <c r="F36" s="74">
        <v>0</v>
      </c>
      <c r="G36" s="75">
        <v>31950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1191.2</v>
      </c>
      <c r="E37" s="76">
        <v>3400</v>
      </c>
      <c r="F37" s="76">
        <v>151.7</v>
      </c>
      <c r="G37" s="76">
        <v>4397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39.33</v>
      </c>
      <c r="E38" s="76">
        <v>50</v>
      </c>
      <c r="F38" s="76">
        <v>373.44</v>
      </c>
      <c r="G38" s="76">
        <v>200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100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61.39</v>
      </c>
      <c r="E40" s="74">
        <v>69</v>
      </c>
      <c r="F40" s="74">
        <v>62</v>
      </c>
      <c r="G40" s="74">
        <v>70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16098.251615355377</v>
      </c>
      <c r="E41" s="77">
        <f>E15/E40/12*1000</f>
        <v>16384.057971014492</v>
      </c>
      <c r="F41" s="77">
        <f>F15/F40/6*1000</f>
        <v>16772.33870967742</v>
      </c>
      <c r="G41" s="77">
        <f>G15/G40/12*1000</f>
        <v>17744.04761904762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77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sheetProtection/>
  <mergeCells count="11">
    <mergeCell ref="C44:G48"/>
    <mergeCell ref="B39:C39"/>
    <mergeCell ref="B40:C40"/>
    <mergeCell ref="B34:C34"/>
    <mergeCell ref="B35:C35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0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56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52412.29000000001</v>
      </c>
      <c r="E7" s="61">
        <f>SUM(E8:E14)+SUM(E17:E23)</f>
        <v>53242</v>
      </c>
      <c r="F7" s="61">
        <f>SUM(F8:F14)+SUM(F17:F23)</f>
        <v>25103.989999999998</v>
      </c>
      <c r="G7" s="61">
        <f>SUM(G8:G14)+SUM(G17:G23)</f>
        <v>54824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2740.33</v>
      </c>
      <c r="E8" s="63">
        <v>2482</v>
      </c>
      <c r="F8" s="62">
        <v>1105.45</v>
      </c>
      <c r="G8" s="62">
        <v>2522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3655.95</v>
      </c>
      <c r="E9" s="63">
        <v>3840</v>
      </c>
      <c r="F9" s="63">
        <v>2016.39</v>
      </c>
      <c r="G9" s="63">
        <v>4130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2585.98</v>
      </c>
      <c r="E10" s="63">
        <v>2715</v>
      </c>
      <c r="F10" s="63">
        <v>1204.15</v>
      </c>
      <c r="G10" s="63">
        <v>2880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2742.58</v>
      </c>
      <c r="E11" s="63">
        <v>1605</v>
      </c>
      <c r="F11" s="63">
        <v>563.98</v>
      </c>
      <c r="G11" s="63">
        <v>1340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7.95</v>
      </c>
      <c r="E12" s="63">
        <v>15</v>
      </c>
      <c r="F12" s="63">
        <v>11.49</v>
      </c>
      <c r="G12" s="63">
        <v>30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1843.21</v>
      </c>
      <c r="E13" s="63">
        <v>2058</v>
      </c>
      <c r="F13" s="63">
        <v>1042.09</v>
      </c>
      <c r="G13" s="63">
        <v>2287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24196.66</v>
      </c>
      <c r="E14" s="65">
        <f>E15+E16</f>
        <v>25984</v>
      </c>
      <c r="F14" s="65">
        <f>F15+F16</f>
        <v>12143.07</v>
      </c>
      <c r="G14" s="65">
        <f>G15+G16</f>
        <v>26590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24144</v>
      </c>
      <c r="E15" s="66">
        <v>25896</v>
      </c>
      <c r="F15" s="66">
        <v>12134.47</v>
      </c>
      <c r="G15" s="66">
        <v>26500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52.66</v>
      </c>
      <c r="E16" s="67">
        <v>88</v>
      </c>
      <c r="F16" s="67">
        <v>8.6</v>
      </c>
      <c r="G16" s="67">
        <v>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8467.95</v>
      </c>
      <c r="E17" s="63">
        <v>8976</v>
      </c>
      <c r="F17" s="63">
        <v>4259.47</v>
      </c>
      <c r="G17" s="63">
        <v>9275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482.48</v>
      </c>
      <c r="E18" s="63">
        <v>512</v>
      </c>
      <c r="F18" s="63">
        <v>260</v>
      </c>
      <c r="G18" s="63">
        <v>530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2.28</v>
      </c>
      <c r="E19" s="63">
        <v>7</v>
      </c>
      <c r="F19" s="63">
        <v>0.8</v>
      </c>
      <c r="G19" s="63">
        <v>10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183.59</v>
      </c>
      <c r="E20" s="63">
        <v>148</v>
      </c>
      <c r="F20" s="63">
        <v>89.6</v>
      </c>
      <c r="G20" s="63">
        <v>150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4638.85</v>
      </c>
      <c r="E21" s="63">
        <v>4900</v>
      </c>
      <c r="F21" s="63">
        <v>2407.5</v>
      </c>
      <c r="G21" s="63">
        <v>5080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864.48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52126.469999999994</v>
      </c>
      <c r="E24" s="61">
        <f>SUM(E25:E33)</f>
        <v>53242</v>
      </c>
      <c r="F24" s="61">
        <f>SUM(F25:F33)</f>
        <v>27784.25</v>
      </c>
      <c r="G24" s="61">
        <f>SUM(G25:G33)</f>
        <v>54824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76.75</v>
      </c>
      <c r="E25" s="62">
        <v>90</v>
      </c>
      <c r="F25" s="62">
        <v>47.4</v>
      </c>
      <c r="G25" s="62">
        <v>90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19669.43</v>
      </c>
      <c r="E26" s="63">
        <v>25434.7</v>
      </c>
      <c r="F26" s="63">
        <v>10277.25</v>
      </c>
      <c r="G26" s="63">
        <v>21654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31113.42</v>
      </c>
      <c r="E27" s="63">
        <v>27346.3</v>
      </c>
      <c r="F27" s="63">
        <v>13673.15</v>
      </c>
      <c r="G27" s="70">
        <v>32550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235.42</v>
      </c>
      <c r="E28" s="63">
        <v>202</v>
      </c>
      <c r="F28" s="63">
        <v>189.02</v>
      </c>
      <c r="G28" s="63">
        <v>300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244.03</v>
      </c>
      <c r="E29" s="63">
        <v>142</v>
      </c>
      <c r="F29" s="63">
        <v>897.75</v>
      </c>
      <c r="G29" s="63">
        <v>230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160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387.42</v>
      </c>
      <c r="E32" s="69">
        <v>27</v>
      </c>
      <c r="F32" s="69">
        <v>39.68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400</v>
      </c>
      <c r="E33" s="71">
        <v>0</v>
      </c>
      <c r="F33" s="71">
        <v>2500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-285.82000000001426</v>
      </c>
      <c r="E34" s="61">
        <f>E24-E7</f>
        <v>0</v>
      </c>
      <c r="F34" s="61">
        <f>F24-F7</f>
        <v>2680.260000000002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6870</v>
      </c>
      <c r="F36" s="74">
        <v>740.4</v>
      </c>
      <c r="G36" s="75">
        <v>6000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3654.94</v>
      </c>
      <c r="E37" s="76">
        <v>5365</v>
      </c>
      <c r="F37" s="76">
        <v>2010.38</v>
      </c>
      <c r="G37" s="76">
        <v>5120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42.35</v>
      </c>
      <c r="E38" s="76">
        <v>0</v>
      </c>
      <c r="F38" s="76">
        <v>335.15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114.4</v>
      </c>
      <c r="E40" s="74">
        <v>115</v>
      </c>
      <c r="F40" s="74">
        <v>115.8</v>
      </c>
      <c r="G40" s="74">
        <v>116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17587.412587412586</v>
      </c>
      <c r="E41" s="77">
        <f>E15/E40/12*1000</f>
        <v>18765.217391304348</v>
      </c>
      <c r="F41" s="77">
        <f>F15/F40/6*1000</f>
        <v>17464.694876223373</v>
      </c>
      <c r="G41" s="77">
        <f>G15/G40/12*1000</f>
        <v>19037.35632183908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77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mergeCells count="11">
    <mergeCell ref="C44:G48"/>
    <mergeCell ref="B40:C40"/>
    <mergeCell ref="B34:C34"/>
    <mergeCell ref="B35:C35"/>
    <mergeCell ref="B39:C39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57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194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56609</v>
      </c>
      <c r="E7" s="61">
        <f>SUM(E8:E14)+SUM(E17:E23)</f>
        <v>48931</v>
      </c>
      <c r="F7" s="61">
        <f>SUM(F8:F14)+SUM(F17:F23)</f>
        <v>23227</v>
      </c>
      <c r="G7" s="61">
        <f>SUM(G8:G14)+SUM(G17:G23)</f>
        <v>57249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4990</v>
      </c>
      <c r="E8" s="63">
        <v>2300</v>
      </c>
      <c r="F8" s="62">
        <v>776</v>
      </c>
      <c r="G8" s="62">
        <v>3000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3505</v>
      </c>
      <c r="E9" s="63">
        <v>3600</v>
      </c>
      <c r="F9" s="63">
        <v>1945</v>
      </c>
      <c r="G9" s="63">
        <v>3890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2956</v>
      </c>
      <c r="E10" s="63">
        <v>3000</v>
      </c>
      <c r="F10" s="63">
        <v>1819</v>
      </c>
      <c r="G10" s="63">
        <v>3500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2876</v>
      </c>
      <c r="E11" s="63">
        <v>800</v>
      </c>
      <c r="F11" s="63">
        <v>472</v>
      </c>
      <c r="G11" s="63">
        <v>1000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20</v>
      </c>
      <c r="E12" s="63">
        <v>30</v>
      </c>
      <c r="F12" s="63">
        <v>9</v>
      </c>
      <c r="G12" s="63">
        <v>30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1651</v>
      </c>
      <c r="E13" s="63">
        <v>1300</v>
      </c>
      <c r="F13" s="63">
        <v>709</v>
      </c>
      <c r="G13" s="63">
        <v>1500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23730</v>
      </c>
      <c r="E14" s="65">
        <f>E15+E16</f>
        <v>22868</v>
      </c>
      <c r="F14" s="65">
        <f>F15+F16</f>
        <v>10370</v>
      </c>
      <c r="G14" s="65">
        <f>G15+G16</f>
        <v>27442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23182</v>
      </c>
      <c r="E15" s="66">
        <v>22123</v>
      </c>
      <c r="F15" s="66">
        <v>10039</v>
      </c>
      <c r="G15" s="66">
        <v>26548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548</v>
      </c>
      <c r="E16" s="67">
        <v>745</v>
      </c>
      <c r="F16" s="67">
        <v>331</v>
      </c>
      <c r="G16" s="67">
        <v>894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8288</v>
      </c>
      <c r="E17" s="63">
        <v>8003</v>
      </c>
      <c r="F17" s="63">
        <v>3621</v>
      </c>
      <c r="G17" s="63">
        <v>9604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464</v>
      </c>
      <c r="E18" s="63">
        <v>442</v>
      </c>
      <c r="F18" s="63">
        <v>202</v>
      </c>
      <c r="G18" s="63">
        <v>526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36</v>
      </c>
      <c r="E19" s="63">
        <v>40</v>
      </c>
      <c r="F19" s="63">
        <v>18</v>
      </c>
      <c r="G19" s="63">
        <v>40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376</v>
      </c>
      <c r="E20" s="63">
        <v>150</v>
      </c>
      <c r="F20" s="63">
        <v>94</v>
      </c>
      <c r="G20" s="63">
        <v>180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6560</v>
      </c>
      <c r="E21" s="63">
        <v>6398</v>
      </c>
      <c r="F21" s="63">
        <v>3192</v>
      </c>
      <c r="G21" s="63">
        <v>6537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1157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55678</v>
      </c>
      <c r="E24" s="61">
        <f>SUM(E25:E33)</f>
        <v>48931</v>
      </c>
      <c r="F24" s="61">
        <f>SUM(F25:F33)</f>
        <v>26260.61</v>
      </c>
      <c r="G24" s="61">
        <f>SUM(G25:G33)</f>
        <v>57249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181</v>
      </c>
      <c r="E25" s="62">
        <v>150</v>
      </c>
      <c r="F25" s="62">
        <v>73</v>
      </c>
      <c r="G25" s="62">
        <v>200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26997</v>
      </c>
      <c r="E26" s="63">
        <v>25891</v>
      </c>
      <c r="F26" s="63">
        <v>14117</v>
      </c>
      <c r="G26" s="63">
        <v>25600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27390</v>
      </c>
      <c r="E27" s="63">
        <v>14865.7</v>
      </c>
      <c r="F27" s="63">
        <v>7433</v>
      </c>
      <c r="G27" s="70">
        <v>28500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490</v>
      </c>
      <c r="E28" s="63">
        <v>720</v>
      </c>
      <c r="F28" s="63">
        <v>356</v>
      </c>
      <c r="G28" s="63">
        <v>690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298</v>
      </c>
      <c r="E29" s="63">
        <f>3372.69+3881.61</f>
        <v>7254.3</v>
      </c>
      <c r="F29" s="63">
        <v>400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52</v>
      </c>
      <c r="E30" s="63">
        <v>50</v>
      </c>
      <c r="F30" s="63">
        <v>0</v>
      </c>
      <c r="G30" s="63">
        <v>50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270</v>
      </c>
      <c r="E32" s="69">
        <v>0</v>
      </c>
      <c r="F32" s="69">
        <v>0</v>
      </c>
      <c r="G32" s="69">
        <v>2209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3881.61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-931</v>
      </c>
      <c r="E34" s="61">
        <f>E24-E7</f>
        <v>0</v>
      </c>
      <c r="F34" s="61">
        <f>F24-F7</f>
        <v>3033.6100000000006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101.15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298</v>
      </c>
      <c r="E37" s="76">
        <v>6375</v>
      </c>
      <c r="F37" s="76">
        <v>400</v>
      </c>
      <c r="G37" s="76">
        <v>6698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0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110.95</v>
      </c>
      <c r="E40" s="74">
        <v>104</v>
      </c>
      <c r="F40" s="74">
        <v>103.29</v>
      </c>
      <c r="G40" s="74">
        <v>104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17411.747033198135</v>
      </c>
      <c r="E41" s="77">
        <f>E15/E40/12*1000</f>
        <v>17726.76282051282</v>
      </c>
      <c r="F41" s="77">
        <f>F15/F40/6*1000</f>
        <v>16198.728499047987</v>
      </c>
      <c r="G41" s="77">
        <f>G15/G40/12*1000</f>
        <v>21272.4358974359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78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sheetProtection/>
  <mergeCells count="11">
    <mergeCell ref="B40:C40"/>
    <mergeCell ref="B34:C34"/>
    <mergeCell ref="B35:C35"/>
    <mergeCell ref="C44:G48"/>
    <mergeCell ref="B39:C39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  <ignoredErrors>
    <ignoredError sqref="E29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">
      <selection activeCell="C49" sqref="C49"/>
    </sheetView>
  </sheetViews>
  <sheetFormatPr defaultColWidth="9.00390625" defaultRowHeight="12.75"/>
  <cols>
    <col min="1" max="1" width="4.00390625" style="267" customWidth="1"/>
    <col min="2" max="2" width="1.25" style="267" customWidth="1"/>
    <col min="3" max="3" width="31.375" style="200" customWidth="1"/>
    <col min="4" max="4" width="12.875" style="200" customWidth="1"/>
    <col min="5" max="5" width="13.625" style="200" customWidth="1"/>
    <col min="6" max="6" width="12.00390625" style="200" customWidth="1"/>
    <col min="7" max="7" width="13.00390625" style="200" customWidth="1"/>
    <col min="8" max="8" width="11.75390625" style="200" customWidth="1"/>
    <col min="9" max="10" width="11.125" style="200" customWidth="1"/>
    <col min="11" max="11" width="11.25390625" style="200" customWidth="1"/>
    <col min="12" max="12" width="10.125" style="200" customWidth="1"/>
    <col min="13" max="13" width="4.375" style="200" customWidth="1"/>
    <col min="14" max="14" width="10.375" style="200" customWidth="1"/>
    <col min="15" max="15" width="9.125" style="200" customWidth="1"/>
    <col min="16" max="16" width="11.375" style="200" customWidth="1"/>
    <col min="17" max="16384" width="9.125" style="200" customWidth="1"/>
  </cols>
  <sheetData>
    <row r="1" spans="1:7" s="196" customFormat="1" ht="18.75">
      <c r="A1" s="298" t="s">
        <v>36</v>
      </c>
      <c r="B1" s="298"/>
      <c r="C1" s="298"/>
      <c r="D1" s="298"/>
      <c r="E1" s="298"/>
      <c r="F1" s="298"/>
      <c r="G1" s="298"/>
    </row>
    <row r="2" spans="1:7" s="196" customFormat="1" ht="18.75">
      <c r="A2" s="195"/>
      <c r="B2" s="195"/>
      <c r="C2" s="195"/>
      <c r="D2" s="195"/>
      <c r="E2" s="195"/>
      <c r="F2" s="195"/>
      <c r="G2" s="195"/>
    </row>
    <row r="3" spans="1:37" s="201" customFormat="1" ht="15.75">
      <c r="A3" s="197" t="s">
        <v>58</v>
      </c>
      <c r="B3" s="198"/>
      <c r="C3" s="198"/>
      <c r="D3" s="197"/>
      <c r="E3" s="199"/>
      <c r="F3" s="199"/>
      <c r="G3" s="199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</row>
    <row r="4" spans="1:61" ht="20.25" customHeight="1">
      <c r="A4" s="202" t="s">
        <v>33</v>
      </c>
      <c r="B4" s="203"/>
      <c r="C4" s="204"/>
      <c r="D4" s="205">
        <v>4357</v>
      </c>
      <c r="E4" s="206"/>
      <c r="F4" s="206"/>
      <c r="G4" s="207" t="s">
        <v>0</v>
      </c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</row>
    <row r="5" spans="1:61" s="214" customFormat="1" ht="45">
      <c r="A5" s="209" t="s">
        <v>1</v>
      </c>
      <c r="B5" s="210"/>
      <c r="C5" s="211" t="s">
        <v>2</v>
      </c>
      <c r="D5" s="212" t="s">
        <v>37</v>
      </c>
      <c r="E5" s="213" t="s">
        <v>67</v>
      </c>
      <c r="F5" s="213" t="s">
        <v>39</v>
      </c>
      <c r="G5" s="213" t="s">
        <v>40</v>
      </c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</row>
    <row r="6" s="216" customFormat="1" ht="6" customHeight="1"/>
    <row r="7" spans="1:61" s="221" customFormat="1" ht="15">
      <c r="A7" s="217">
        <v>1</v>
      </c>
      <c r="B7" s="299" t="s">
        <v>3</v>
      </c>
      <c r="C7" s="299"/>
      <c r="D7" s="218">
        <f>SUM(D8:D14)+SUM(D17:D23)</f>
        <v>47936.32</v>
      </c>
      <c r="E7" s="218">
        <f>SUM(E8:E14)+SUM(E17:E23)</f>
        <v>52499</v>
      </c>
      <c r="F7" s="218">
        <f>SUM(F8:F14)+SUM(F17:F23)</f>
        <v>23676.070000000003</v>
      </c>
      <c r="G7" s="218">
        <f>SUM(G8:G14)+SUM(G17:G23)</f>
        <v>55108</v>
      </c>
      <c r="H7" s="219"/>
      <c r="I7" s="219"/>
      <c r="J7" s="219"/>
      <c r="K7" s="219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</row>
    <row r="8" spans="1:61" s="221" customFormat="1" ht="15">
      <c r="A8" s="222">
        <v>2</v>
      </c>
      <c r="B8" s="223"/>
      <c r="C8" s="224" t="s">
        <v>4</v>
      </c>
      <c r="D8" s="225">
        <v>2210.99</v>
      </c>
      <c r="E8" s="226">
        <v>2285</v>
      </c>
      <c r="F8" s="225">
        <v>1032.28</v>
      </c>
      <c r="G8" s="225">
        <v>3124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</row>
    <row r="9" spans="1:61" s="221" customFormat="1" ht="15">
      <c r="A9" s="227">
        <v>3</v>
      </c>
      <c r="B9" s="228"/>
      <c r="C9" s="229" t="s">
        <v>5</v>
      </c>
      <c r="D9" s="230">
        <v>3514.78</v>
      </c>
      <c r="E9" s="226">
        <v>4300</v>
      </c>
      <c r="F9" s="226">
        <v>1966.64</v>
      </c>
      <c r="G9" s="226">
        <v>4601</v>
      </c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</row>
    <row r="10" spans="1:61" s="221" customFormat="1" ht="15">
      <c r="A10" s="227">
        <v>4</v>
      </c>
      <c r="B10" s="228"/>
      <c r="C10" s="229" t="s">
        <v>6</v>
      </c>
      <c r="D10" s="226">
        <v>4222.44</v>
      </c>
      <c r="E10" s="226">
        <v>5150</v>
      </c>
      <c r="F10" s="226">
        <v>2546.02</v>
      </c>
      <c r="G10" s="226">
        <v>5511</v>
      </c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</row>
    <row r="11" spans="1:61" s="221" customFormat="1" ht="15">
      <c r="A11" s="227">
        <v>5</v>
      </c>
      <c r="B11" s="228"/>
      <c r="C11" s="229" t="s">
        <v>7</v>
      </c>
      <c r="D11" s="226">
        <v>1010.68</v>
      </c>
      <c r="E11" s="226">
        <v>600</v>
      </c>
      <c r="F11" s="226">
        <v>312.59</v>
      </c>
      <c r="G11" s="226">
        <v>642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</row>
    <row r="12" spans="1:61" s="221" customFormat="1" ht="15">
      <c r="A12" s="227">
        <v>6</v>
      </c>
      <c r="B12" s="228"/>
      <c r="C12" s="229" t="s">
        <v>8</v>
      </c>
      <c r="D12" s="226">
        <v>40.97</v>
      </c>
      <c r="E12" s="226">
        <v>100</v>
      </c>
      <c r="F12" s="226">
        <v>5.66</v>
      </c>
      <c r="G12" s="226">
        <v>107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</row>
    <row r="13" spans="1:61" s="221" customFormat="1" ht="15">
      <c r="A13" s="227">
        <v>7</v>
      </c>
      <c r="B13" s="228"/>
      <c r="C13" s="229" t="s">
        <v>9</v>
      </c>
      <c r="D13" s="226">
        <v>1040.16</v>
      </c>
      <c r="E13" s="226">
        <v>1450</v>
      </c>
      <c r="F13" s="226">
        <v>616.13</v>
      </c>
      <c r="G13" s="226">
        <v>1552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</row>
    <row r="14" spans="1:61" s="221" customFormat="1" ht="15">
      <c r="A14" s="227">
        <v>8</v>
      </c>
      <c r="B14" s="228"/>
      <c r="C14" s="229" t="s">
        <v>10</v>
      </c>
      <c r="D14" s="231">
        <f>D15+D16</f>
        <v>20407.48</v>
      </c>
      <c r="E14" s="231">
        <f>E15+E16</f>
        <v>21970</v>
      </c>
      <c r="F14" s="231">
        <f>F15+F16</f>
        <v>10134.69</v>
      </c>
      <c r="G14" s="231">
        <f>G15+G16</f>
        <v>22739</v>
      </c>
      <c r="H14" s="219"/>
      <c r="I14" s="219"/>
      <c r="J14" s="219"/>
      <c r="K14" s="219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</row>
    <row r="15" spans="1:61" s="221" customFormat="1" ht="15.75" customHeight="1">
      <c r="A15" s="232">
        <v>9</v>
      </c>
      <c r="B15" s="233"/>
      <c r="C15" s="234" t="s">
        <v>11</v>
      </c>
      <c r="D15" s="235">
        <v>20407.48</v>
      </c>
      <c r="E15" s="235">
        <v>21970</v>
      </c>
      <c r="F15" s="235">
        <v>10134.69</v>
      </c>
      <c r="G15" s="235">
        <v>22739</v>
      </c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</row>
    <row r="16" spans="1:61" s="221" customFormat="1" ht="15">
      <c r="A16" s="222">
        <v>10</v>
      </c>
      <c r="B16" s="236"/>
      <c r="C16" s="237" t="s">
        <v>12</v>
      </c>
      <c r="D16" s="238">
        <v>0</v>
      </c>
      <c r="E16" s="238">
        <v>0</v>
      </c>
      <c r="F16" s="238">
        <v>0</v>
      </c>
      <c r="G16" s="238">
        <v>0</v>
      </c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</row>
    <row r="17" spans="1:61" s="221" customFormat="1" ht="15.75" customHeight="1">
      <c r="A17" s="227">
        <v>11</v>
      </c>
      <c r="B17" s="228"/>
      <c r="C17" s="229" t="s">
        <v>13</v>
      </c>
      <c r="D17" s="226">
        <v>7143.64</v>
      </c>
      <c r="E17" s="226">
        <v>7690</v>
      </c>
      <c r="F17" s="226">
        <v>3547.15</v>
      </c>
      <c r="G17" s="226">
        <v>7959</v>
      </c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</row>
    <row r="18" spans="1:61" s="221" customFormat="1" ht="15">
      <c r="A18" s="227">
        <v>12</v>
      </c>
      <c r="B18" s="228"/>
      <c r="C18" s="229" t="s">
        <v>14</v>
      </c>
      <c r="D18" s="226">
        <v>408.14</v>
      </c>
      <c r="E18" s="226">
        <v>439</v>
      </c>
      <c r="F18" s="226">
        <v>202.69</v>
      </c>
      <c r="G18" s="226">
        <v>455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</row>
    <row r="19" spans="1:61" s="221" customFormat="1" ht="15">
      <c r="A19" s="227">
        <v>13</v>
      </c>
      <c r="B19" s="228"/>
      <c r="C19" s="229" t="s">
        <v>15</v>
      </c>
      <c r="D19" s="226">
        <v>0</v>
      </c>
      <c r="E19" s="226">
        <v>0</v>
      </c>
      <c r="F19" s="226">
        <v>0</v>
      </c>
      <c r="G19" s="226">
        <v>0</v>
      </c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</row>
    <row r="20" spans="1:61" s="221" customFormat="1" ht="15">
      <c r="A20" s="227">
        <v>14</v>
      </c>
      <c r="B20" s="228"/>
      <c r="C20" s="229" t="s">
        <v>16</v>
      </c>
      <c r="D20" s="226">
        <v>162.93</v>
      </c>
      <c r="E20" s="226">
        <v>480</v>
      </c>
      <c r="F20" s="226">
        <v>92.58</v>
      </c>
      <c r="G20" s="226">
        <v>241</v>
      </c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</row>
    <row r="21" spans="1:61" s="221" customFormat="1" ht="15">
      <c r="A21" s="227">
        <v>15</v>
      </c>
      <c r="B21" s="228"/>
      <c r="C21" s="229" t="s">
        <v>17</v>
      </c>
      <c r="D21" s="226">
        <v>6295.92</v>
      </c>
      <c r="E21" s="226">
        <v>6480</v>
      </c>
      <c r="F21" s="226">
        <v>3219.13</v>
      </c>
      <c r="G21" s="226">
        <v>6533</v>
      </c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</row>
    <row r="22" spans="1:61" s="221" customFormat="1" ht="15">
      <c r="A22" s="239">
        <v>16</v>
      </c>
      <c r="B22" s="240"/>
      <c r="C22" s="241" t="s">
        <v>18</v>
      </c>
      <c r="D22" s="242">
        <v>1271.76</v>
      </c>
      <c r="E22" s="242">
        <v>1555</v>
      </c>
      <c r="F22" s="242">
        <v>0</v>
      </c>
      <c r="G22" s="242">
        <v>1371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</row>
    <row r="23" spans="1:61" s="221" customFormat="1" ht="15">
      <c r="A23" s="239">
        <v>17</v>
      </c>
      <c r="B23" s="243"/>
      <c r="C23" s="244" t="s">
        <v>19</v>
      </c>
      <c r="D23" s="245">
        <v>206.43</v>
      </c>
      <c r="E23" s="245">
        <v>0</v>
      </c>
      <c r="F23" s="245">
        <v>0.51</v>
      </c>
      <c r="G23" s="245">
        <v>273</v>
      </c>
      <c r="H23" s="219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</row>
    <row r="24" spans="1:61" s="221" customFormat="1" ht="15">
      <c r="A24" s="217">
        <v>18</v>
      </c>
      <c r="B24" s="300" t="s">
        <v>20</v>
      </c>
      <c r="C24" s="300"/>
      <c r="D24" s="218">
        <f>SUM(D25:D33)</f>
        <v>46684.6</v>
      </c>
      <c r="E24" s="218">
        <f>SUM(E25:E33)</f>
        <v>52499</v>
      </c>
      <c r="F24" s="218">
        <f>SUM(F25:F33)</f>
        <v>30621.47</v>
      </c>
      <c r="G24" s="218">
        <f>SUM(G25:G33)</f>
        <v>55108</v>
      </c>
      <c r="H24" s="219"/>
      <c r="I24" s="219"/>
      <c r="J24" s="219"/>
      <c r="K24" s="219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</row>
    <row r="25" spans="1:61" s="221" customFormat="1" ht="15">
      <c r="A25" s="222">
        <v>19</v>
      </c>
      <c r="B25" s="246"/>
      <c r="C25" s="224" t="s">
        <v>21</v>
      </c>
      <c r="D25" s="225">
        <v>39.41</v>
      </c>
      <c r="E25" s="225">
        <v>0</v>
      </c>
      <c r="F25" s="225">
        <v>7.63</v>
      </c>
      <c r="G25" s="225">
        <v>0</v>
      </c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</row>
    <row r="26" spans="1:61" s="221" customFormat="1" ht="15">
      <c r="A26" s="227">
        <v>20</v>
      </c>
      <c r="B26" s="228"/>
      <c r="C26" s="229" t="s">
        <v>22</v>
      </c>
      <c r="D26" s="226">
        <v>23413.78</v>
      </c>
      <c r="E26" s="226">
        <v>30155</v>
      </c>
      <c r="F26" s="226">
        <v>15141.06</v>
      </c>
      <c r="G26" s="226">
        <v>28598</v>
      </c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</row>
    <row r="27" spans="1:61" s="221" customFormat="1" ht="15">
      <c r="A27" s="227" t="s">
        <v>34</v>
      </c>
      <c r="B27" s="228"/>
      <c r="C27" s="229" t="s">
        <v>35</v>
      </c>
      <c r="D27" s="226">
        <v>23079.29</v>
      </c>
      <c r="E27" s="226">
        <v>22344</v>
      </c>
      <c r="F27" s="226">
        <v>11172</v>
      </c>
      <c r="G27" s="247">
        <v>25910</v>
      </c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</row>
    <row r="28" spans="1:61" s="221" customFormat="1" ht="15">
      <c r="A28" s="227">
        <v>21</v>
      </c>
      <c r="B28" s="228"/>
      <c r="C28" s="229" t="s">
        <v>23</v>
      </c>
      <c r="D28" s="226">
        <v>16.86</v>
      </c>
      <c r="E28" s="226">
        <v>0</v>
      </c>
      <c r="F28" s="226">
        <v>431.36</v>
      </c>
      <c r="G28" s="226">
        <v>600</v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</row>
    <row r="29" spans="1:61" s="221" customFormat="1" ht="15">
      <c r="A29" s="227">
        <v>22</v>
      </c>
      <c r="B29" s="228"/>
      <c r="C29" s="229" t="s">
        <v>24</v>
      </c>
      <c r="D29" s="226">
        <v>95.62</v>
      </c>
      <c r="E29" s="226">
        <v>0</v>
      </c>
      <c r="F29" s="226">
        <v>38.2</v>
      </c>
      <c r="G29" s="226">
        <v>0</v>
      </c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</row>
    <row r="30" spans="1:61" s="221" customFormat="1" ht="15">
      <c r="A30" s="227">
        <v>23</v>
      </c>
      <c r="B30" s="228"/>
      <c r="C30" s="229" t="s">
        <v>25</v>
      </c>
      <c r="D30" s="226">
        <v>30</v>
      </c>
      <c r="E30" s="226">
        <v>0</v>
      </c>
      <c r="F30" s="226">
        <v>75</v>
      </c>
      <c r="G30" s="226">
        <v>0</v>
      </c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</row>
    <row r="31" spans="1:61" s="221" customFormat="1" ht="15">
      <c r="A31" s="239">
        <v>24</v>
      </c>
      <c r="B31" s="240"/>
      <c r="C31" s="241" t="s">
        <v>26</v>
      </c>
      <c r="D31" s="242">
        <v>9.64</v>
      </c>
      <c r="E31" s="242">
        <v>0</v>
      </c>
      <c r="F31" s="242">
        <v>4.5</v>
      </c>
      <c r="G31" s="242">
        <v>0</v>
      </c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  <c r="AJ31" s="216"/>
      <c r="AK31" s="216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</row>
    <row r="32" spans="1:61" s="221" customFormat="1" ht="15">
      <c r="A32" s="239">
        <v>25</v>
      </c>
      <c r="B32" s="243"/>
      <c r="C32" s="244" t="s">
        <v>41</v>
      </c>
      <c r="D32" s="245">
        <v>0</v>
      </c>
      <c r="E32" s="245">
        <v>0</v>
      </c>
      <c r="F32" s="245">
        <v>0</v>
      </c>
      <c r="G32" s="245">
        <v>0</v>
      </c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</row>
    <row r="33" spans="1:61" s="221" customFormat="1" ht="16.5" customHeight="1">
      <c r="A33" s="217">
        <v>26</v>
      </c>
      <c r="B33" s="301" t="s">
        <v>27</v>
      </c>
      <c r="C33" s="301"/>
      <c r="D33" s="248">
        <v>0</v>
      </c>
      <c r="E33" s="248">
        <v>0</v>
      </c>
      <c r="F33" s="248">
        <v>3751.72</v>
      </c>
      <c r="G33" s="218">
        <v>0</v>
      </c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</row>
    <row r="34" spans="1:61" s="221" customFormat="1" ht="15">
      <c r="A34" s="217">
        <v>27</v>
      </c>
      <c r="B34" s="300" t="s">
        <v>28</v>
      </c>
      <c r="C34" s="300"/>
      <c r="D34" s="218">
        <f>D24-D7</f>
        <v>-1251.7200000000012</v>
      </c>
      <c r="E34" s="218">
        <f>E24-E7</f>
        <v>0</v>
      </c>
      <c r="F34" s="218">
        <f>F24-F7</f>
        <v>6945.399999999998</v>
      </c>
      <c r="G34" s="218">
        <f>G24-G7</f>
        <v>0</v>
      </c>
      <c r="H34" s="219"/>
      <c r="I34" s="219"/>
      <c r="J34" s="219"/>
      <c r="K34" s="219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</row>
    <row r="35" spans="1:60" s="221" customFormat="1" ht="15">
      <c r="A35" s="222">
        <v>28</v>
      </c>
      <c r="B35" s="303" t="s">
        <v>29</v>
      </c>
      <c r="C35" s="303"/>
      <c r="D35" s="249"/>
      <c r="E35" s="250"/>
      <c r="F35" s="249"/>
      <c r="G35" s="250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</row>
    <row r="36" spans="1:60" s="257" customFormat="1" ht="15">
      <c r="A36" s="222">
        <v>29</v>
      </c>
      <c r="B36" s="251" t="s">
        <v>43</v>
      </c>
      <c r="C36" s="252"/>
      <c r="D36" s="253">
        <v>89.25</v>
      </c>
      <c r="E36" s="254">
        <v>0</v>
      </c>
      <c r="F36" s="253">
        <v>0</v>
      </c>
      <c r="G36" s="254">
        <v>0</v>
      </c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</row>
    <row r="37" spans="1:60" s="257" customFormat="1" ht="15">
      <c r="A37" s="222">
        <v>30</v>
      </c>
      <c r="B37" s="302" t="s">
        <v>44</v>
      </c>
      <c r="C37" s="302"/>
      <c r="D37" s="258">
        <v>1057.08</v>
      </c>
      <c r="E37" s="258">
        <v>0</v>
      </c>
      <c r="F37" s="258">
        <v>109.99</v>
      </c>
      <c r="G37" s="258">
        <v>1200</v>
      </c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5"/>
      <c r="AF37" s="255"/>
      <c r="AG37" s="255"/>
      <c r="AH37" s="255"/>
      <c r="AI37" s="255"/>
      <c r="AJ37" s="255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6"/>
    </row>
    <row r="38" spans="1:60" s="257" customFormat="1" ht="15">
      <c r="A38" s="222">
        <v>31</v>
      </c>
      <c r="B38" s="302" t="s">
        <v>30</v>
      </c>
      <c r="C38" s="302"/>
      <c r="D38" s="258">
        <v>44.88</v>
      </c>
      <c r="E38" s="258">
        <v>0</v>
      </c>
      <c r="F38" s="258">
        <v>25.44</v>
      </c>
      <c r="G38" s="258">
        <v>0</v>
      </c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256"/>
      <c r="AL38" s="256"/>
      <c r="AM38" s="256"/>
      <c r="AN38" s="256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</row>
    <row r="39" spans="1:36" s="257" customFormat="1" ht="15">
      <c r="A39" s="222">
        <v>32</v>
      </c>
      <c r="B39" s="302" t="s">
        <v>31</v>
      </c>
      <c r="C39" s="302"/>
      <c r="D39" s="258">
        <v>0</v>
      </c>
      <c r="E39" s="258">
        <v>0</v>
      </c>
      <c r="F39" s="258">
        <v>0</v>
      </c>
      <c r="G39" s="258">
        <v>0</v>
      </c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</row>
    <row r="40" spans="1:36" s="257" customFormat="1" ht="15">
      <c r="A40" s="222">
        <v>33</v>
      </c>
      <c r="B40" s="302" t="s">
        <v>32</v>
      </c>
      <c r="C40" s="302"/>
      <c r="D40" s="253">
        <v>97</v>
      </c>
      <c r="E40" s="253">
        <v>98</v>
      </c>
      <c r="F40" s="253">
        <v>95</v>
      </c>
      <c r="G40" s="253">
        <v>99</v>
      </c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</row>
    <row r="41" spans="1:36" s="257" customFormat="1" ht="15">
      <c r="A41" s="222">
        <v>34</v>
      </c>
      <c r="B41" s="251" t="s">
        <v>66</v>
      </c>
      <c r="C41" s="251"/>
      <c r="D41" s="259">
        <f>D15/D40/12*1000</f>
        <v>17532.199312714776</v>
      </c>
      <c r="E41" s="259">
        <f>E15/E40/12*1000</f>
        <v>18681.972789115644</v>
      </c>
      <c r="F41" s="259">
        <f>F15/F40/6*1000</f>
        <v>17780.157894736843</v>
      </c>
      <c r="G41" s="259">
        <f>G15/G40/12*1000</f>
        <v>19140.57239057239</v>
      </c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5"/>
      <c r="AH41" s="255"/>
      <c r="AI41" s="255"/>
      <c r="AJ41" s="255"/>
    </row>
    <row r="42" spans="1:37" s="264" customFormat="1" ht="12.75" customHeight="1">
      <c r="A42" s="260"/>
      <c r="B42" s="260"/>
      <c r="C42" s="261"/>
      <c r="D42" s="262"/>
      <c r="E42" s="263"/>
      <c r="G42" s="265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</row>
    <row r="43" ht="15.75" hidden="1"/>
    <row r="44" spans="3:7" ht="15.75">
      <c r="C44" s="289" t="s">
        <v>79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sheetProtection/>
  <mergeCells count="11">
    <mergeCell ref="B39:C39"/>
    <mergeCell ref="B40:C40"/>
    <mergeCell ref="C44:G48"/>
    <mergeCell ref="B34:C34"/>
    <mergeCell ref="B35:C35"/>
    <mergeCell ref="B37:C37"/>
    <mergeCell ref="B38:C38"/>
    <mergeCell ref="A1:G1"/>
    <mergeCell ref="B7:C7"/>
    <mergeCell ref="B24:C24"/>
    <mergeCell ref="B33:C33"/>
  </mergeCells>
  <printOptions/>
  <pageMargins left="0.7875" right="0.5201388888888889" top="0.9840277777777778" bottom="0.9840277777777778" header="0.5118055555555556" footer="0.5118055555555556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48"/>
  <sheetViews>
    <sheetView zoomScalePageLayoutView="0" workbookViewId="0" topLeftCell="A8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59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18530.660000000003</v>
      </c>
      <c r="E7" s="61">
        <f>SUM(E8:E14)+SUM(E17:E23)</f>
        <v>18272</v>
      </c>
      <c r="F7" s="61">
        <f>SUM(F8:F14)+SUM(F17:F23)</f>
        <v>9288.59</v>
      </c>
      <c r="G7" s="61">
        <f>SUM(G8:G14)+SUM(G17:G23)</f>
        <v>21560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1134.22</v>
      </c>
      <c r="E8" s="63">
        <v>900</v>
      </c>
      <c r="F8" s="62">
        <v>637.6</v>
      </c>
      <c r="G8" s="62">
        <v>1900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1825.4</v>
      </c>
      <c r="E9" s="63">
        <v>1700</v>
      </c>
      <c r="F9" s="63">
        <v>954.41</v>
      </c>
      <c r="G9" s="63">
        <v>2100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1569.04</v>
      </c>
      <c r="E10" s="63">
        <v>1300</v>
      </c>
      <c r="F10" s="63">
        <v>754.93</v>
      </c>
      <c r="G10" s="63">
        <v>1650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369.52</v>
      </c>
      <c r="E11" s="63">
        <v>200</v>
      </c>
      <c r="F11" s="63">
        <v>114.06</v>
      </c>
      <c r="G11" s="63">
        <v>400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3.77</v>
      </c>
      <c r="E12" s="63">
        <v>27</v>
      </c>
      <c r="F12" s="63">
        <v>1.09</v>
      </c>
      <c r="G12" s="63">
        <v>25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609.43</v>
      </c>
      <c r="E13" s="63">
        <v>442</v>
      </c>
      <c r="F13" s="63">
        <v>275.39</v>
      </c>
      <c r="G13" s="63">
        <v>600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8794.1</v>
      </c>
      <c r="E14" s="65">
        <f>E15+E16</f>
        <v>9250</v>
      </c>
      <c r="F14" s="65">
        <f>F15+F16</f>
        <v>4411.2699999999995</v>
      </c>
      <c r="G14" s="65">
        <f>G15+G16</f>
        <v>9800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8710.48</v>
      </c>
      <c r="E15" s="66">
        <v>9145</v>
      </c>
      <c r="F15" s="66">
        <v>4371.49</v>
      </c>
      <c r="G15" s="66">
        <v>9700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83.62</v>
      </c>
      <c r="E16" s="67">
        <v>105</v>
      </c>
      <c r="F16" s="67">
        <v>39.78</v>
      </c>
      <c r="G16" s="67">
        <v>100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3053.52</v>
      </c>
      <c r="E17" s="63">
        <v>3200</v>
      </c>
      <c r="F17" s="63">
        <v>1532.23</v>
      </c>
      <c r="G17" s="63">
        <v>3400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174.21</v>
      </c>
      <c r="E18" s="63">
        <v>183</v>
      </c>
      <c r="F18" s="63">
        <v>72.24</v>
      </c>
      <c r="G18" s="63">
        <v>194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61.92</v>
      </c>
      <c r="E20" s="63">
        <v>70</v>
      </c>
      <c r="F20" s="63">
        <v>28.08</v>
      </c>
      <c r="G20" s="63">
        <v>75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900.21</v>
      </c>
      <c r="E21" s="63">
        <v>1000</v>
      </c>
      <c r="F21" s="63">
        <v>503.2</v>
      </c>
      <c r="G21" s="63">
        <v>1400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35.32</v>
      </c>
      <c r="E23" s="69">
        <v>0</v>
      </c>
      <c r="F23" s="69">
        <v>4.09</v>
      </c>
      <c r="G23" s="69">
        <v>16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17716.049999999996</v>
      </c>
      <c r="E24" s="61">
        <f>SUM(E25:E33)</f>
        <v>18272</v>
      </c>
      <c r="F24" s="61">
        <f>SUM(F25:F33)</f>
        <v>9636.52</v>
      </c>
      <c r="G24" s="61">
        <f>SUM(G25:G33)</f>
        <v>21560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20</v>
      </c>
      <c r="E25" s="62"/>
      <c r="F25" s="62"/>
      <c r="G25" s="62">
        <v>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9593.24</v>
      </c>
      <c r="E26" s="63">
        <v>8994</v>
      </c>
      <c r="F26" s="63">
        <v>4948.27</v>
      </c>
      <c r="G26" s="63">
        <v>9500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7713</v>
      </c>
      <c r="E27" s="63">
        <v>9202</v>
      </c>
      <c r="F27" s="63">
        <v>4601.1</v>
      </c>
      <c r="G27" s="70">
        <v>11960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14.14</v>
      </c>
      <c r="E28" s="63">
        <v>16</v>
      </c>
      <c r="F28" s="63">
        <v>6.9</v>
      </c>
      <c r="G28" s="63">
        <v>15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16.51</v>
      </c>
      <c r="E29" s="63">
        <v>0</v>
      </c>
      <c r="F29" s="63">
        <v>5.19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6.25</v>
      </c>
      <c r="E31" s="68">
        <v>0</v>
      </c>
      <c r="F31" s="68">
        <v>0.25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352.91</v>
      </c>
      <c r="E32" s="69">
        <v>60</v>
      </c>
      <c r="F32" s="69">
        <v>74.81</v>
      </c>
      <c r="G32" s="69">
        <v>80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-814.6100000000079</v>
      </c>
      <c r="E34" s="61">
        <f>E24-E7</f>
        <v>0</v>
      </c>
      <c r="F34" s="61">
        <f>F24-F7</f>
        <v>347.9300000000003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1210.26</v>
      </c>
      <c r="E36" s="75">
        <v>9559</v>
      </c>
      <c r="F36" s="74">
        <v>0</v>
      </c>
      <c r="G36" s="75">
        <v>8720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2243.38</v>
      </c>
      <c r="E37" s="76">
        <v>1000</v>
      </c>
      <c r="F37" s="76">
        <v>511.54</v>
      </c>
      <c r="G37" s="76">
        <v>1000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170.21</v>
      </c>
      <c r="E38" s="76">
        <v>30</v>
      </c>
      <c r="F38" s="76">
        <v>32.57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46</v>
      </c>
      <c r="E40" s="74">
        <v>45</v>
      </c>
      <c r="F40" s="74">
        <v>47</v>
      </c>
      <c r="G40" s="74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15779.855072463768</v>
      </c>
      <c r="E41" s="77">
        <f>E15/E40/12*1000</f>
        <v>16935.185185185186</v>
      </c>
      <c r="F41" s="77">
        <f>F15/F40/6*1000</f>
        <v>15501.737588652482</v>
      </c>
      <c r="G41" s="77">
        <f>G15/G40/12*1000</f>
        <v>17572.46376811594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77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sheetProtection/>
  <mergeCells count="11">
    <mergeCell ref="B40:C40"/>
    <mergeCell ref="B34:C34"/>
    <mergeCell ref="B35:C35"/>
    <mergeCell ref="A1:G1"/>
    <mergeCell ref="C44:G48"/>
    <mergeCell ref="B7:C7"/>
    <mergeCell ref="B37:C37"/>
    <mergeCell ref="B38:C38"/>
    <mergeCell ref="B33:C33"/>
    <mergeCell ref="B24:C24"/>
    <mergeCell ref="B39:C39"/>
  </mergeCells>
  <printOptions/>
  <pageMargins left="0.7874015748031497" right="0.52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0">
      <selection activeCell="C44" sqref="C44:G48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60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29490.59</v>
      </c>
      <c r="E7" s="61">
        <f>SUM(E8:E14)+SUM(E17:E23)</f>
        <v>29156</v>
      </c>
      <c r="F7" s="61">
        <f>SUM(F8:F14)+SUM(F17:F23)</f>
        <v>13132.26</v>
      </c>
      <c r="G7" s="61">
        <f>SUM(G8:G14)+SUM(G17:G23)</f>
        <v>30160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2766.54</v>
      </c>
      <c r="E8" s="63">
        <v>1006</v>
      </c>
      <c r="F8" s="62">
        <v>480.07</v>
      </c>
      <c r="G8" s="62">
        <v>1140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2873.34</v>
      </c>
      <c r="E9" s="63">
        <v>3160</v>
      </c>
      <c r="F9" s="63">
        <v>1403.4</v>
      </c>
      <c r="G9" s="63">
        <v>3100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1611.33</v>
      </c>
      <c r="E10" s="63">
        <v>1960</v>
      </c>
      <c r="F10" s="63">
        <v>960.64</v>
      </c>
      <c r="G10" s="63">
        <v>2187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549.79</v>
      </c>
      <c r="E11" s="63">
        <v>300</v>
      </c>
      <c r="F11" s="63">
        <v>85.04</v>
      </c>
      <c r="G11" s="63">
        <v>300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6.14</v>
      </c>
      <c r="E12" s="63">
        <v>15</v>
      </c>
      <c r="F12" s="63">
        <v>4.43</v>
      </c>
      <c r="G12" s="63">
        <v>15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1979.81</v>
      </c>
      <c r="E13" s="63">
        <v>2285</v>
      </c>
      <c r="F13" s="63">
        <v>1027.58</v>
      </c>
      <c r="G13" s="63">
        <v>2940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9636.39</v>
      </c>
      <c r="E14" s="65">
        <f>E15+E16</f>
        <v>10900</v>
      </c>
      <c r="F14" s="65">
        <f>F15+F16</f>
        <v>4775.73</v>
      </c>
      <c r="G14" s="65">
        <v>11180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9636.39</v>
      </c>
      <c r="E15" s="66">
        <v>10900</v>
      </c>
      <c r="F15" s="66">
        <v>4775.73</v>
      </c>
      <c r="G15" s="66">
        <v>11100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0</v>
      </c>
      <c r="E16" s="67">
        <v>0</v>
      </c>
      <c r="F16" s="67">
        <v>0</v>
      </c>
      <c r="G16" s="67">
        <v>80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3374.33</v>
      </c>
      <c r="E17" s="63">
        <v>3815</v>
      </c>
      <c r="F17" s="63">
        <v>1671.75</v>
      </c>
      <c r="G17" s="63">
        <v>3864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232.54</v>
      </c>
      <c r="E18" s="63">
        <v>264</v>
      </c>
      <c r="F18" s="63">
        <v>125.9</v>
      </c>
      <c r="G18" s="63">
        <v>329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2.9</v>
      </c>
      <c r="E19" s="63">
        <v>5</v>
      </c>
      <c r="F19" s="63">
        <v>1.48</v>
      </c>
      <c r="G19" s="63">
        <v>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75.69</v>
      </c>
      <c r="E20" s="63">
        <v>56</v>
      </c>
      <c r="F20" s="63">
        <v>35.48</v>
      </c>
      <c r="G20" s="63">
        <v>50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5378.88</v>
      </c>
      <c r="E21" s="63">
        <v>5390</v>
      </c>
      <c r="F21" s="63">
        <v>2705.49</v>
      </c>
      <c r="G21" s="63">
        <v>4650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1002.91</v>
      </c>
      <c r="E22" s="68">
        <v>0</v>
      </c>
      <c r="F22" s="68">
        <v>-144.73</v>
      </c>
      <c r="G22" s="68">
        <v>400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28728.01</v>
      </c>
      <c r="E24" s="61">
        <f>SUM(E25:E33)</f>
        <v>29156</v>
      </c>
      <c r="F24" s="61">
        <f>SUM(F25:F33)</f>
        <v>15372.56</v>
      </c>
      <c r="G24" s="61">
        <f>SUM(G25:G33)</f>
        <v>30160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15958.24</v>
      </c>
      <c r="E26" s="63">
        <v>20026</v>
      </c>
      <c r="F26" s="63">
        <v>8706.57</v>
      </c>
      <c r="G26" s="63">
        <v>16524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12342.07</v>
      </c>
      <c r="E27" s="63">
        <v>9016</v>
      </c>
      <c r="F27" s="63">
        <v>4508</v>
      </c>
      <c r="G27" s="70">
        <v>13330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186.16</v>
      </c>
      <c r="E28" s="63">
        <v>95</v>
      </c>
      <c r="F28" s="63">
        <v>134.32</v>
      </c>
      <c r="G28" s="63">
        <v>235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137.09</v>
      </c>
      <c r="E29" s="63">
        <v>19</v>
      </c>
      <c r="F29" s="63">
        <v>23.67</v>
      </c>
      <c r="G29" s="63">
        <v>71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0</v>
      </c>
      <c r="F32" s="69">
        <v>0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104.45</v>
      </c>
      <c r="E33" s="71">
        <v>0</v>
      </c>
      <c r="F33" s="71">
        <v>2000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-762.5800000000017</v>
      </c>
      <c r="E34" s="61">
        <f>E24-E7</f>
        <v>0</v>
      </c>
      <c r="F34" s="61">
        <f>F24-F7</f>
        <v>2240.2999999999993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294.7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879.25</v>
      </c>
      <c r="E37" s="76">
        <v>2190</v>
      </c>
      <c r="F37" s="76">
        <v>23.8</v>
      </c>
      <c r="G37" s="76">
        <v>3600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102.59</v>
      </c>
      <c r="E38" s="76">
        <v>10</v>
      </c>
      <c r="F38" s="76">
        <v>0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20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50.7</v>
      </c>
      <c r="E40" s="74">
        <v>54</v>
      </c>
      <c r="F40" s="74">
        <v>55.2</v>
      </c>
      <c r="G40" s="74">
        <v>54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15838.905325443784</v>
      </c>
      <c r="E41" s="77">
        <f>E15/E40/12*1000</f>
        <v>16820.987654320987</v>
      </c>
      <c r="F41" s="77">
        <f>F15/F40/6*1000</f>
        <v>14419.474637681156</v>
      </c>
      <c r="G41" s="77">
        <f>G15/G40/12*1000</f>
        <v>17129.62962962963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79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mergeCells count="11">
    <mergeCell ref="C44:G48"/>
    <mergeCell ref="B39:C39"/>
    <mergeCell ref="B40:C40"/>
    <mergeCell ref="B34:C34"/>
    <mergeCell ref="B35:C35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50" sqref="C50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61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4351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17385.399999999998</v>
      </c>
      <c r="E7" s="61">
        <f>SUM(E8:E14)+SUM(E17:E23)</f>
        <v>18268.8</v>
      </c>
      <c r="F7" s="61">
        <f>SUM(F8:F14)+SUM(F17:F23)</f>
        <v>8127.39</v>
      </c>
      <c r="G7" s="61">
        <f>SUM(G8:G14)+SUM(G17:G23)</f>
        <v>5059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782</v>
      </c>
      <c r="E8" s="63">
        <v>912.8</v>
      </c>
      <c r="F8" s="62">
        <v>434.56</v>
      </c>
      <c r="G8" s="62">
        <v>290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0</v>
      </c>
      <c r="E9" s="63">
        <v>0</v>
      </c>
      <c r="F9" s="63">
        <v>0</v>
      </c>
      <c r="G9" s="63">
        <v>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214.02</v>
      </c>
      <c r="E10" s="63">
        <v>259</v>
      </c>
      <c r="F10" s="63">
        <v>114.92</v>
      </c>
      <c r="G10" s="63">
        <v>270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245.15</v>
      </c>
      <c r="E11" s="63">
        <v>303</v>
      </c>
      <c r="F11" s="63">
        <v>198.44</v>
      </c>
      <c r="G11" s="63">
        <v>60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27.9</v>
      </c>
      <c r="E12" s="63">
        <v>30</v>
      </c>
      <c r="F12" s="63">
        <v>18.09</v>
      </c>
      <c r="G12" s="63">
        <v>30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871.22</v>
      </c>
      <c r="E13" s="63">
        <v>800</v>
      </c>
      <c r="F13" s="63">
        <v>360.42</v>
      </c>
      <c r="G13" s="63">
        <v>300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10546.42</v>
      </c>
      <c r="E14" s="65">
        <f>E15+E16</f>
        <v>11023</v>
      </c>
      <c r="F14" s="65">
        <f>F15+F16</f>
        <v>4849.97</v>
      </c>
      <c r="G14" s="65">
        <v>2890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9840.78</v>
      </c>
      <c r="E15" s="66">
        <v>10313</v>
      </c>
      <c r="F15" s="66">
        <v>4539.27</v>
      </c>
      <c r="G15" s="66">
        <v>2310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705.64</v>
      </c>
      <c r="E16" s="67">
        <v>710</v>
      </c>
      <c r="F16" s="67">
        <v>310.7</v>
      </c>
      <c r="G16" s="67">
        <v>580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3639.51</v>
      </c>
      <c r="E17" s="63">
        <v>3856</v>
      </c>
      <c r="F17" s="63">
        <v>1676.1</v>
      </c>
      <c r="G17" s="63">
        <v>1007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446.08</v>
      </c>
      <c r="E18" s="63">
        <v>520</v>
      </c>
      <c r="F18" s="63">
        <v>213.94</v>
      </c>
      <c r="G18" s="63">
        <v>95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4.42</v>
      </c>
      <c r="E19" s="63">
        <v>5</v>
      </c>
      <c r="F19" s="63">
        <v>0</v>
      </c>
      <c r="G19" s="63">
        <v>10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136.4</v>
      </c>
      <c r="E20" s="63">
        <v>70</v>
      </c>
      <c r="F20" s="63">
        <v>27.45</v>
      </c>
      <c r="G20" s="63">
        <v>40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470.98</v>
      </c>
      <c r="E21" s="63">
        <v>490</v>
      </c>
      <c r="F21" s="63">
        <v>233.5</v>
      </c>
      <c r="G21" s="63">
        <v>67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1.3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17423.95</v>
      </c>
      <c r="E24" s="61">
        <f>SUM(E25:E33)</f>
        <v>18268.8</v>
      </c>
      <c r="F24" s="61">
        <f>SUM(F25:F33)</f>
        <v>9044.88</v>
      </c>
      <c r="G24" s="61">
        <f>SUM(G25:G33)</f>
        <v>5059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4254.76</v>
      </c>
      <c r="E26" s="63">
        <v>6400</v>
      </c>
      <c r="F26" s="63">
        <v>2347.31</v>
      </c>
      <c r="G26" s="63"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9433</v>
      </c>
      <c r="E27" s="63">
        <v>10832.3</v>
      </c>
      <c r="F27" s="63">
        <v>5416.15</v>
      </c>
      <c r="G27" s="70">
        <v>3712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0</v>
      </c>
      <c r="E28" s="63">
        <v>0</v>
      </c>
      <c r="F28" s="63">
        <v>29.61</v>
      </c>
      <c r="G28" s="63">
        <v>25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181.19</v>
      </c>
      <c r="E29" s="63">
        <v>50</v>
      </c>
      <c r="F29" s="63">
        <v>58.56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5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200</v>
      </c>
      <c r="F32" s="69">
        <v>0</v>
      </c>
      <c r="G32" s="69">
        <v>472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3550</v>
      </c>
      <c r="E33" s="71">
        <v>786.5</v>
      </c>
      <c r="F33" s="71">
        <v>1193.25</v>
      </c>
      <c r="G33" s="61">
        <v>850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38.55000000000291</v>
      </c>
      <c r="E34" s="61">
        <f>E24-E7</f>
        <v>0</v>
      </c>
      <c r="F34" s="61">
        <f>F24-F7</f>
        <v>917.4899999999989</v>
      </c>
      <c r="G34" s="61"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75</v>
      </c>
      <c r="C36" s="274"/>
      <c r="D36" s="74">
        <v>0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76</v>
      </c>
      <c r="C37" s="277"/>
      <c r="D37" s="76">
        <v>0</v>
      </c>
      <c r="E37" s="76">
        <v>700</v>
      </c>
      <c r="F37" s="76">
        <v>0</v>
      </c>
      <c r="G37" s="76"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200</v>
      </c>
      <c r="F38" s="76">
        <v>0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200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58.41</v>
      </c>
      <c r="E40" s="74">
        <v>57</v>
      </c>
      <c r="F40" s="74">
        <v>52</v>
      </c>
      <c r="G40" s="74">
        <v>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14039.804827940423</v>
      </c>
      <c r="E41" s="77">
        <f>E15/E40/12*1000</f>
        <v>15077.48538011696</v>
      </c>
      <c r="F41" s="77">
        <f>F15/F40/6*1000</f>
        <v>14548.942307692309</v>
      </c>
      <c r="G41" s="77">
        <f>G15/G40/12*1000</f>
        <v>21388.88888888889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3:7" ht="15.75">
      <c r="C43" s="289"/>
      <c r="D43" s="290"/>
      <c r="E43" s="290"/>
      <c r="F43" s="290"/>
      <c r="G43" s="290"/>
    </row>
    <row r="44" spans="3:7" ht="15.75">
      <c r="C44" s="290"/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mergeCells count="11">
    <mergeCell ref="C43:G47"/>
    <mergeCell ref="B39:C39"/>
    <mergeCell ref="B40:C40"/>
    <mergeCell ref="B34:C34"/>
    <mergeCell ref="B35:C35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7">
      <selection activeCell="C43" sqref="C43:G47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42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17593.3</v>
      </c>
      <c r="E7" s="61">
        <f>SUM(E8:E14)+SUM(E17:E23)</f>
        <v>16205.4</v>
      </c>
      <c r="F7" s="61">
        <f>SUM(F8:F14)+SUM(F17:F23)</f>
        <v>8012.2</v>
      </c>
      <c r="G7" s="61">
        <f>SUM(G8:G14)+SUM(G17:G23)</f>
        <v>17886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2459</v>
      </c>
      <c r="E8" s="63">
        <v>545.2</v>
      </c>
      <c r="F8" s="62">
        <v>450.4</v>
      </c>
      <c r="G8" s="62">
        <v>960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1582.3</v>
      </c>
      <c r="E9" s="63">
        <v>1850</v>
      </c>
      <c r="F9" s="63">
        <v>818.6</v>
      </c>
      <c r="G9" s="63">
        <v>1900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1079</v>
      </c>
      <c r="E10" s="63">
        <v>1476</v>
      </c>
      <c r="F10" s="63">
        <v>723</v>
      </c>
      <c r="G10" s="63">
        <v>1490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788.4</v>
      </c>
      <c r="E11" s="63">
        <v>192.5</v>
      </c>
      <c r="F11" s="63">
        <v>155.9</v>
      </c>
      <c r="G11" s="63">
        <v>328.4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9</v>
      </c>
      <c r="E12" s="63">
        <v>20</v>
      </c>
      <c r="F12" s="63">
        <v>10.9</v>
      </c>
      <c r="G12" s="63">
        <v>30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786.4</v>
      </c>
      <c r="E13" s="63">
        <v>691.5</v>
      </c>
      <c r="F13" s="63">
        <v>352.2</v>
      </c>
      <c r="G13" s="63">
        <v>860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7231.6</v>
      </c>
      <c r="E14" s="65">
        <f>E15+E16</f>
        <v>7600.6</v>
      </c>
      <c r="F14" s="65">
        <f>F15+F16</f>
        <v>3658.7</v>
      </c>
      <c r="G14" s="65">
        <f>G15+G16</f>
        <v>8300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7231.6</v>
      </c>
      <c r="E15" s="66">
        <v>7600.6</v>
      </c>
      <c r="F15" s="66">
        <v>3658.7</v>
      </c>
      <c r="G15" s="66">
        <v>8300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0</v>
      </c>
      <c r="E16" s="67">
        <v>0</v>
      </c>
      <c r="F16" s="67">
        <v>0</v>
      </c>
      <c r="G16" s="67"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2514.5</v>
      </c>
      <c r="E17" s="63">
        <v>2660</v>
      </c>
      <c r="F17" s="63">
        <v>1280.6</v>
      </c>
      <c r="G17" s="63">
        <v>2747.3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144.6</v>
      </c>
      <c r="E18" s="63">
        <v>152</v>
      </c>
      <c r="F18" s="63">
        <v>72.1</v>
      </c>
      <c r="G18" s="63">
        <v>166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52.4</v>
      </c>
      <c r="E20" s="63">
        <v>93</v>
      </c>
      <c r="F20" s="63">
        <v>52.8</v>
      </c>
      <c r="G20" s="63">
        <v>135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820.6</v>
      </c>
      <c r="E21" s="63">
        <v>924.6</v>
      </c>
      <c r="F21" s="63">
        <v>437</v>
      </c>
      <c r="G21" s="63">
        <v>897.7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125.5</v>
      </c>
      <c r="E22" s="68">
        <v>0</v>
      </c>
      <c r="F22" s="68">
        <v>0</v>
      </c>
      <c r="G22" s="68">
        <v>71.6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17467.8</v>
      </c>
      <c r="E24" s="61">
        <f>SUM(E25:E33)</f>
        <v>16205.400000000001</v>
      </c>
      <c r="F24" s="61">
        <f>SUM(F25:F33)</f>
        <v>9111.000000000002</v>
      </c>
      <c r="G24" s="61">
        <f>SUM(G25:G33)</f>
        <v>17886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9136.6</v>
      </c>
      <c r="E26" s="63">
        <v>9335.6</v>
      </c>
      <c r="F26" s="63">
        <v>5184.3</v>
      </c>
      <c r="G26" s="63">
        <v>11695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7874.9</v>
      </c>
      <c r="E27" s="63">
        <v>6869.8</v>
      </c>
      <c r="F27" s="63">
        <v>3434.9</v>
      </c>
      <c r="G27" s="70">
        <v>6131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0.7</v>
      </c>
      <c r="E28" s="63">
        <v>0</v>
      </c>
      <c r="F28" s="63">
        <v>37.9</v>
      </c>
      <c r="G28" s="63">
        <v>60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10.2</v>
      </c>
      <c r="E29" s="63">
        <v>0</v>
      </c>
      <c r="F29" s="63">
        <v>2.7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22.1</v>
      </c>
      <c r="E30" s="63">
        <v>0</v>
      </c>
      <c r="F30" s="63">
        <v>1.2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423.3</v>
      </c>
      <c r="E32" s="69">
        <v>0</v>
      </c>
      <c r="F32" s="69">
        <v>0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450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-125.5</v>
      </c>
      <c r="E34" s="61">
        <f>E24-E7</f>
        <v>0</v>
      </c>
      <c r="F34" s="61">
        <f>F24-F7</f>
        <v>1098.800000000002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274"/>
      <c r="D36" s="74">
        <v>400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0</v>
      </c>
      <c r="E37" s="76">
        <v>0</v>
      </c>
      <c r="F37" s="76">
        <v>0</v>
      </c>
      <c r="G37" s="76">
        <v>750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125.5</v>
      </c>
      <c r="G38" s="76">
        <v>72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35.5</v>
      </c>
      <c r="E40" s="74">
        <v>35.5</v>
      </c>
      <c r="F40" s="74">
        <v>35.5</v>
      </c>
      <c r="G40" s="74">
        <v>36.5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16975.586854460093</v>
      </c>
      <c r="E41" s="77">
        <f>E15/E40/12*1000</f>
        <v>17841.784037558686</v>
      </c>
      <c r="F41" s="77">
        <f>F15/F40/6*1000</f>
        <v>17176.995305164317</v>
      </c>
      <c r="G41" s="77">
        <f>G15/G40/12*1000</f>
        <v>18949.771689497717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5.2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s="35" customFormat="1" ht="15" customHeight="1">
      <c r="A43" s="33"/>
      <c r="B43" s="34"/>
      <c r="C43" s="289" t="s">
        <v>78</v>
      </c>
      <c r="D43" s="290"/>
      <c r="E43" s="290"/>
      <c r="F43" s="290"/>
      <c r="G43" s="29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3:7" ht="15.75">
      <c r="C44" s="290"/>
      <c r="D44" s="290"/>
      <c r="E44" s="290"/>
      <c r="F44" s="290"/>
      <c r="G44" s="290"/>
    </row>
    <row r="45" spans="3:7" ht="15.75" customHeight="1" hidden="1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mergeCells count="11">
    <mergeCell ref="A1:G1"/>
    <mergeCell ref="B7:C7"/>
    <mergeCell ref="B37:C37"/>
    <mergeCell ref="B38:C38"/>
    <mergeCell ref="B33:C33"/>
    <mergeCell ref="B24:C24"/>
    <mergeCell ref="C43:G47"/>
    <mergeCell ref="B40:C40"/>
    <mergeCell ref="B34:C34"/>
    <mergeCell ref="B35:C35"/>
    <mergeCell ref="B39:C39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4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62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46721</v>
      </c>
      <c r="E7" s="61">
        <f>SUM(E8:E14)+SUM(E17:E23)</f>
        <v>45950</v>
      </c>
      <c r="F7" s="61">
        <f>SUM(F8:F14)+SUM(F17:F23)</f>
        <v>22191</v>
      </c>
      <c r="G7" s="61">
        <f>SUM(G8:G14)+SUM(G17:G23)</f>
        <v>51150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4509</v>
      </c>
      <c r="E8" s="63">
        <v>2655</v>
      </c>
      <c r="F8" s="62">
        <v>855</v>
      </c>
      <c r="G8" s="62">
        <v>2970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2727</v>
      </c>
      <c r="E9" s="63">
        <v>2800</v>
      </c>
      <c r="F9" s="63">
        <v>1323</v>
      </c>
      <c r="G9" s="63">
        <v>5340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3001</v>
      </c>
      <c r="E10" s="63">
        <v>3540</v>
      </c>
      <c r="F10" s="63">
        <v>1867</v>
      </c>
      <c r="G10" s="63">
        <v>4020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964</v>
      </c>
      <c r="E11" s="63">
        <v>600</v>
      </c>
      <c r="F11" s="63">
        <v>337</v>
      </c>
      <c r="G11" s="63">
        <v>1000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8</v>
      </c>
      <c r="E12" s="63">
        <v>7</v>
      </c>
      <c r="F12" s="63">
        <v>3</v>
      </c>
      <c r="G12" s="63">
        <v>7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7496</v>
      </c>
      <c r="E13" s="63">
        <v>7415</v>
      </c>
      <c r="F13" s="63">
        <v>3604</v>
      </c>
      <c r="G13" s="63">
        <v>3900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16610</v>
      </c>
      <c r="E14" s="65">
        <f>E15+E16</f>
        <v>17800</v>
      </c>
      <c r="F14" s="65">
        <f>F15+F16</f>
        <v>8692</v>
      </c>
      <c r="G14" s="65">
        <f>G15+G16</f>
        <v>21250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16375</v>
      </c>
      <c r="E15" s="66">
        <v>17500</v>
      </c>
      <c r="F15" s="66">
        <v>8607</v>
      </c>
      <c r="G15" s="66">
        <v>20950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235</v>
      </c>
      <c r="E16" s="67">
        <v>300</v>
      </c>
      <c r="F16" s="67">
        <v>85</v>
      </c>
      <c r="G16" s="67">
        <v>300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5762</v>
      </c>
      <c r="E17" s="63">
        <v>6130</v>
      </c>
      <c r="F17" s="63">
        <v>3025</v>
      </c>
      <c r="G17" s="63">
        <v>7440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328</v>
      </c>
      <c r="E18" s="63">
        <v>346</v>
      </c>
      <c r="F18" s="63">
        <v>172</v>
      </c>
      <c r="G18" s="63">
        <v>417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4</v>
      </c>
      <c r="E19" s="63">
        <v>13</v>
      </c>
      <c r="F19" s="63">
        <v>1</v>
      </c>
      <c r="G19" s="63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237</v>
      </c>
      <c r="E20" s="63">
        <v>214</v>
      </c>
      <c r="F20" s="63">
        <v>63</v>
      </c>
      <c r="G20" s="63">
        <v>350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4198</v>
      </c>
      <c r="E21" s="63">
        <v>4250</v>
      </c>
      <c r="F21" s="63">
        <v>2145</v>
      </c>
      <c r="G21" s="63">
        <v>4255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729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148</v>
      </c>
      <c r="E23" s="69">
        <v>180</v>
      </c>
      <c r="F23" s="69">
        <v>104</v>
      </c>
      <c r="G23" s="69">
        <v>200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46237</v>
      </c>
      <c r="E24" s="61">
        <f>SUM(E25:E33)</f>
        <v>45950</v>
      </c>
      <c r="F24" s="61">
        <f>SUM(F25:F33)</f>
        <v>24061</v>
      </c>
      <c r="G24" s="61">
        <f>SUM(G25:G33)</f>
        <v>51150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12</v>
      </c>
      <c r="E25" s="62">
        <v>5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31061</v>
      </c>
      <c r="E26" s="63">
        <v>33015</v>
      </c>
      <c r="F26" s="63">
        <v>16496</v>
      </c>
      <c r="G26" s="63">
        <v>33132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14547</v>
      </c>
      <c r="E27" s="63">
        <v>12435</v>
      </c>
      <c r="F27" s="63">
        <v>6218</v>
      </c>
      <c r="G27" s="70">
        <v>16000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7</v>
      </c>
      <c r="E28" s="63">
        <v>5</v>
      </c>
      <c r="F28" s="63">
        <v>134</v>
      </c>
      <c r="G28" s="63">
        <v>200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178</v>
      </c>
      <c r="E29" s="63">
        <v>190</v>
      </c>
      <c r="F29" s="63">
        <v>101</v>
      </c>
      <c r="G29" s="63">
        <v>200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432</v>
      </c>
      <c r="E32" s="69">
        <v>300</v>
      </c>
      <c r="F32" s="69">
        <v>112</v>
      </c>
      <c r="G32" s="69">
        <v>1618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1000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-484</v>
      </c>
      <c r="E34" s="61">
        <f>E24-E7</f>
        <v>0</v>
      </c>
      <c r="F34" s="61">
        <f>F24-F7</f>
        <v>1870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1214</v>
      </c>
      <c r="E37" s="76">
        <v>5298</v>
      </c>
      <c r="F37" s="76">
        <v>353</v>
      </c>
      <c r="G37" s="76">
        <v>11880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86</v>
      </c>
      <c r="E38" s="76">
        <v>100</v>
      </c>
      <c r="F38" s="76">
        <v>10</v>
      </c>
      <c r="G38" s="76">
        <v>100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100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81.73</v>
      </c>
      <c r="E40" s="74">
        <v>84</v>
      </c>
      <c r="F40" s="74">
        <v>83.97</v>
      </c>
      <c r="G40" s="74">
        <v>97.97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16696.23557241323</v>
      </c>
      <c r="E41" s="77">
        <f>E15/E40/12*1000</f>
        <v>17361.11111111111</v>
      </c>
      <c r="F41" s="77">
        <f>F15/F40/6*1000</f>
        <v>17083.482196022393</v>
      </c>
      <c r="G41" s="77">
        <f>G15/G40/12*1000</f>
        <v>17820.080977169884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79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mergeCells count="11">
    <mergeCell ref="C44:G48"/>
    <mergeCell ref="B39:C39"/>
    <mergeCell ref="B40:C40"/>
    <mergeCell ref="B34:C34"/>
    <mergeCell ref="B35:C35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I49"/>
  <sheetViews>
    <sheetView workbookViewId="0" topLeftCell="A8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63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4345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142030.44999999998</v>
      </c>
      <c r="E7" s="61">
        <f>SUM(E8:E14)+SUM(E17:E23)</f>
        <v>149250</v>
      </c>
      <c r="F7" s="61">
        <f>SUM(F8:F14)+SUM(F17:F23)</f>
        <v>65363.04000000001</v>
      </c>
      <c r="G7" s="61">
        <f>SUM(G8:G14)+SUM(G17:G23)</f>
        <v>158501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8591.27</v>
      </c>
      <c r="E8" s="63">
        <v>8740</v>
      </c>
      <c r="F8" s="62">
        <v>2639.86</v>
      </c>
      <c r="G8" s="62">
        <v>8716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15004.98</v>
      </c>
      <c r="E9" s="63">
        <v>19036</v>
      </c>
      <c r="F9" s="63">
        <v>8316.22</v>
      </c>
      <c r="G9" s="63">
        <v>19988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9575.58</v>
      </c>
      <c r="E10" s="63">
        <v>14342</v>
      </c>
      <c r="F10" s="63">
        <v>2983.77</v>
      </c>
      <c r="G10" s="63">
        <v>13700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7887.73</v>
      </c>
      <c r="E11" s="63">
        <v>5124</v>
      </c>
      <c r="F11" s="63">
        <v>655.16</v>
      </c>
      <c r="G11" s="63">
        <v>5875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23.86</v>
      </c>
      <c r="E12" s="63">
        <v>46</v>
      </c>
      <c r="F12" s="63">
        <v>15.43</v>
      </c>
      <c r="G12" s="63">
        <v>40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3532.64</v>
      </c>
      <c r="E13" s="63">
        <v>4470</v>
      </c>
      <c r="F13" s="63">
        <v>2029.82</v>
      </c>
      <c r="G13" s="63">
        <v>13750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64042.37</v>
      </c>
      <c r="E14" s="65">
        <f>E15+E16</f>
        <v>64000</v>
      </c>
      <c r="F14" s="65">
        <f>F15+F16</f>
        <v>32070.65</v>
      </c>
      <c r="G14" s="65">
        <f>G15+G16</f>
        <v>63400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62978.64</v>
      </c>
      <c r="E15" s="66">
        <v>63000</v>
      </c>
      <c r="F15" s="66">
        <v>31672.66</v>
      </c>
      <c r="G15" s="66">
        <v>62550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1063.73</v>
      </c>
      <c r="E16" s="67">
        <v>1000</v>
      </c>
      <c r="F16" s="67">
        <v>397.99</v>
      </c>
      <c r="G16" s="67">
        <v>850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22452.62</v>
      </c>
      <c r="E17" s="63">
        <v>22400</v>
      </c>
      <c r="F17" s="63">
        <v>11224.99</v>
      </c>
      <c r="G17" s="63">
        <v>22190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1261.19</v>
      </c>
      <c r="E18" s="63">
        <v>1260</v>
      </c>
      <c r="F18" s="63">
        <v>633.45</v>
      </c>
      <c r="G18" s="63">
        <v>1251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517.64</v>
      </c>
      <c r="E20" s="63">
        <v>840</v>
      </c>
      <c r="F20" s="63">
        <v>284.27</v>
      </c>
      <c r="G20" s="63">
        <v>600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9140.57</v>
      </c>
      <c r="E21" s="63">
        <v>8992</v>
      </c>
      <c r="F21" s="63">
        <v>4509.42</v>
      </c>
      <c r="G21" s="63">
        <v>8991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140050.33000000002</v>
      </c>
      <c r="E24" s="61">
        <f>SUM(E25:E33)</f>
        <v>149250</v>
      </c>
      <c r="F24" s="61">
        <f>SUM(F25:F33)</f>
        <v>75565.82000000002</v>
      </c>
      <c r="G24" s="61">
        <f>SUM(G25:G33)</f>
        <v>158501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32.96</v>
      </c>
      <c r="E25" s="62">
        <v>4.5</v>
      </c>
      <c r="F25" s="62">
        <v>17.94</v>
      </c>
      <c r="G25" s="62">
        <v>19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74690.6</v>
      </c>
      <c r="E26" s="63">
        <v>99748</v>
      </c>
      <c r="F26" s="63">
        <v>44907.32</v>
      </c>
      <c r="G26" s="63">
        <v>91089.5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53020</v>
      </c>
      <c r="E27" s="63">
        <v>47545</v>
      </c>
      <c r="F27" s="63">
        <v>23772.4</v>
      </c>
      <c r="G27" s="70">
        <v>64740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129.37</v>
      </c>
      <c r="E28" s="63">
        <v>0</v>
      </c>
      <c r="F28" s="63">
        <v>266.97</v>
      </c>
      <c r="G28" s="63">
        <v>700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187.21</v>
      </c>
      <c r="E29" s="63">
        <v>0</v>
      </c>
      <c r="F29" s="63">
        <v>54.6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39.9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7.8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655.75</v>
      </c>
      <c r="E32" s="69">
        <v>0</v>
      </c>
      <c r="F32" s="69">
        <v>18.35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11286.74</v>
      </c>
      <c r="E33" s="71">
        <v>1952.5</v>
      </c>
      <c r="F33" s="71">
        <v>6528.24</v>
      </c>
      <c r="G33" s="61">
        <v>1952.5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-1980.1199999999662</v>
      </c>
      <c r="E34" s="61">
        <f>E24-E7</f>
        <v>0</v>
      </c>
      <c r="F34" s="61">
        <f>F24-F7</f>
        <v>10202.780000000013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0</v>
      </c>
      <c r="E37" s="76">
        <v>7605</v>
      </c>
      <c r="F37" s="76">
        <v>471</v>
      </c>
      <c r="G37" s="76">
        <v>10850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18.35</v>
      </c>
      <c r="G38" s="76">
        <v>150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316.8</v>
      </c>
      <c r="E40" s="74">
        <v>326</v>
      </c>
      <c r="F40" s="74">
        <v>322.7</v>
      </c>
      <c r="G40" s="74">
        <v>293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16566.35101010101</v>
      </c>
      <c r="E41" s="77">
        <f>E15/E40/12*1000</f>
        <v>16104.294478527607</v>
      </c>
      <c r="F41" s="77">
        <f>F15/F40/6*1000</f>
        <v>16358.155149261438</v>
      </c>
      <c r="G41" s="77">
        <f>G15/G40/12*1000</f>
        <v>17790.1023890785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79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  <row r="49" ht="15.75">
      <c r="C49" s="5" t="s">
        <v>74</v>
      </c>
    </row>
  </sheetData>
  <mergeCells count="11">
    <mergeCell ref="B40:C40"/>
    <mergeCell ref="B34:C34"/>
    <mergeCell ref="B35:C35"/>
    <mergeCell ref="C44:G48"/>
    <mergeCell ref="B39:C39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I48"/>
  <sheetViews>
    <sheetView workbookViewId="0" topLeftCell="A1">
      <selection activeCell="C49" sqref="C49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64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22032</v>
      </c>
      <c r="E7" s="61">
        <f>SUM(E8:E14)+SUM(E17:E23)</f>
        <v>22366</v>
      </c>
      <c r="F7" s="61">
        <f>SUM(F8:F14)+SUM(F17:F23)</f>
        <v>10969</v>
      </c>
      <c r="G7" s="61">
        <f>SUM(G8:G14)+SUM(G17:G23)</f>
        <v>26110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2244</v>
      </c>
      <c r="E8" s="63">
        <v>944</v>
      </c>
      <c r="F8" s="62">
        <v>758</v>
      </c>
      <c r="G8" s="62">
        <v>1668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1883</v>
      </c>
      <c r="E9" s="63">
        <v>2052</v>
      </c>
      <c r="F9" s="63">
        <v>954</v>
      </c>
      <c r="G9" s="63">
        <v>2090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1371</v>
      </c>
      <c r="E10" s="63">
        <v>1690</v>
      </c>
      <c r="F10" s="63">
        <v>636</v>
      </c>
      <c r="G10" s="63">
        <v>1860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590</v>
      </c>
      <c r="E11" s="63">
        <v>421</v>
      </c>
      <c r="F11" s="63">
        <v>358</v>
      </c>
      <c r="G11" s="63">
        <v>463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11</v>
      </c>
      <c r="E12" s="63">
        <v>21</v>
      </c>
      <c r="F12" s="63">
        <v>7</v>
      </c>
      <c r="G12" s="63">
        <v>20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865</v>
      </c>
      <c r="E13" s="63">
        <v>724</v>
      </c>
      <c r="F13" s="63">
        <v>194</v>
      </c>
      <c r="G13" s="63">
        <v>798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9532</v>
      </c>
      <c r="E14" s="65">
        <v>10725</v>
      </c>
      <c r="F14" s="65">
        <f>F15+F16</f>
        <v>4957</v>
      </c>
      <c r="G14" s="65">
        <f>G15+G16</f>
        <v>12500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9532</v>
      </c>
      <c r="E15" s="66">
        <v>10572</v>
      </c>
      <c r="F15" s="66">
        <v>4952</v>
      </c>
      <c r="G15" s="66">
        <v>12350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0</v>
      </c>
      <c r="E16" s="67">
        <v>153</v>
      </c>
      <c r="F16" s="67">
        <v>5</v>
      </c>
      <c r="G16" s="67">
        <v>150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3307</v>
      </c>
      <c r="E17" s="63">
        <v>3700</v>
      </c>
      <c r="F17" s="63">
        <v>1734</v>
      </c>
      <c r="G17" s="63">
        <v>3971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187</v>
      </c>
      <c r="E18" s="63">
        <v>219</v>
      </c>
      <c r="F18" s="63">
        <v>107</v>
      </c>
      <c r="G18" s="63">
        <v>250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81</v>
      </c>
      <c r="E20" s="63">
        <v>0</v>
      </c>
      <c r="F20" s="63">
        <v>61</v>
      </c>
      <c r="G20" s="63">
        <v>200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1961</v>
      </c>
      <c r="E21" s="63">
        <v>1870</v>
      </c>
      <c r="F21" s="63">
        <v>973</v>
      </c>
      <c r="G21" s="63">
        <v>1990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230</v>
      </c>
      <c r="G22" s="68">
        <v>300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22089</v>
      </c>
      <c r="E24" s="61">
        <f>SUM(E25:E33)</f>
        <v>22366</v>
      </c>
      <c r="F24" s="61">
        <f>SUM(F25:F33)</f>
        <v>13259</v>
      </c>
      <c r="G24" s="61">
        <f>SUM(G25:G33)</f>
        <v>26110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11350</v>
      </c>
      <c r="E26" s="63">
        <v>10771</v>
      </c>
      <c r="F26" s="63">
        <v>5751</v>
      </c>
      <c r="G26" s="63">
        <v>11504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5010</v>
      </c>
      <c r="E27" s="63">
        <v>7239.2</v>
      </c>
      <c r="F27" s="63">
        <v>4219</v>
      </c>
      <c r="G27" s="70">
        <v>10280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</v>
      </c>
      <c r="E28" s="63">
        <v>0</v>
      </c>
      <c r="F28" s="63">
        <v>0</v>
      </c>
      <c r="G28" s="63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57</v>
      </c>
      <c r="E29" s="63">
        <v>4355.8</v>
      </c>
      <c r="F29" s="63">
        <v>431</v>
      </c>
      <c r="G29" s="63">
        <v>200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135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5536</v>
      </c>
      <c r="E32" s="69">
        <v>0</v>
      </c>
      <c r="F32" s="69">
        <v>2858</v>
      </c>
      <c r="G32" s="69">
        <v>4125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57</v>
      </c>
      <c r="E34" s="61">
        <f>E24-E7</f>
        <v>0</v>
      </c>
      <c r="F34" s="61">
        <f>F24-F7</f>
        <v>2290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0</v>
      </c>
      <c r="F36" s="74">
        <v>600</v>
      </c>
      <c r="G36" s="75">
        <v>500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160</v>
      </c>
      <c r="E37" s="76">
        <v>3305</v>
      </c>
      <c r="F37" s="76">
        <v>1175</v>
      </c>
      <c r="G37" s="76">
        <v>2250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0</v>
      </c>
      <c r="G38" s="76">
        <v>200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45</v>
      </c>
      <c r="E40" s="74">
        <v>46</v>
      </c>
      <c r="F40" s="74">
        <v>50</v>
      </c>
      <c r="G40" s="74">
        <v>50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17651.85185185185</v>
      </c>
      <c r="E41" s="77">
        <f>E15/E40/12*1000</f>
        <v>19152.17391304348</v>
      </c>
      <c r="F41" s="77">
        <f>F15/F40/6*1000</f>
        <v>16506.666666666668</v>
      </c>
      <c r="G41" s="77">
        <f>G15/G40/12*1000</f>
        <v>20583.333333333332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ht="15.75" hidden="1"/>
    <row r="44" spans="3:7" ht="15.75">
      <c r="C44" s="289" t="s">
        <v>77</v>
      </c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  <row r="48" spans="3:7" ht="15.75">
      <c r="C48" s="290"/>
      <c r="D48" s="290"/>
      <c r="E48" s="290"/>
      <c r="F48" s="290"/>
      <c r="G48" s="290"/>
    </row>
  </sheetData>
  <mergeCells count="11">
    <mergeCell ref="C44:G48"/>
    <mergeCell ref="B40:C40"/>
    <mergeCell ref="B34:C34"/>
    <mergeCell ref="B35:C35"/>
    <mergeCell ref="B37:C37"/>
    <mergeCell ref="B38:C38"/>
    <mergeCell ref="B33:C33"/>
    <mergeCell ref="B24:C24"/>
    <mergeCell ref="A1:G1"/>
    <mergeCell ref="B39:C39"/>
    <mergeCell ref="B7:C7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5" sqref="C5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45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4355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73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16852.32</v>
      </c>
      <c r="E7" s="61">
        <f>SUM(E8:E14)+SUM(E17:E23)</f>
        <v>17878</v>
      </c>
      <c r="F7" s="61">
        <f>SUM(F8:F14)+SUM(F17:F23)</f>
        <v>7952.83</v>
      </c>
      <c r="G7" s="61">
        <f>SUM(G8:G14)+SUM(G17:G23)</f>
        <v>19473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578.06</v>
      </c>
      <c r="E8" s="63">
        <v>660</v>
      </c>
      <c r="F8" s="62">
        <v>205.76</v>
      </c>
      <c r="G8" s="62">
        <v>806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797.89</v>
      </c>
      <c r="E9" s="63">
        <v>880</v>
      </c>
      <c r="F9" s="63">
        <v>499.38</v>
      </c>
      <c r="G9" s="63">
        <v>1000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783.05</v>
      </c>
      <c r="E10" s="63">
        <v>1060</v>
      </c>
      <c r="F10" s="63">
        <v>470.54</v>
      </c>
      <c r="G10" s="63">
        <v>1150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186.86</v>
      </c>
      <c r="E11" s="63">
        <v>260</v>
      </c>
      <c r="F11" s="63">
        <v>24.64</v>
      </c>
      <c r="G11" s="63">
        <v>865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24.53</v>
      </c>
      <c r="E12" s="63">
        <v>20</v>
      </c>
      <c r="F12" s="63">
        <v>25.02</v>
      </c>
      <c r="G12" s="63">
        <v>35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677.5</v>
      </c>
      <c r="E13" s="63">
        <v>760</v>
      </c>
      <c r="F13" s="63">
        <v>217.39</v>
      </c>
      <c r="G13" s="63">
        <v>852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9236.06</v>
      </c>
      <c r="E14" s="65">
        <f>E15+E16</f>
        <v>9600</v>
      </c>
      <c r="F14" s="65">
        <f>F15+F16</f>
        <v>4312.54</v>
      </c>
      <c r="G14" s="65">
        <f>G15+G16</f>
        <v>9900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9236.06</v>
      </c>
      <c r="E15" s="66">
        <v>9600</v>
      </c>
      <c r="F15" s="66">
        <v>4312.54</v>
      </c>
      <c r="G15" s="66">
        <v>9900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0</v>
      </c>
      <c r="E16" s="67">
        <v>0</v>
      </c>
      <c r="F16" s="67">
        <v>0</v>
      </c>
      <c r="G16" s="67"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3247.65</v>
      </c>
      <c r="E17" s="63">
        <v>3360</v>
      </c>
      <c r="F17" s="63">
        <v>1509.39</v>
      </c>
      <c r="G17" s="63">
        <v>3465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183.42</v>
      </c>
      <c r="E18" s="63">
        <v>192</v>
      </c>
      <c r="F18" s="63">
        <v>192</v>
      </c>
      <c r="G18" s="63">
        <v>198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109.86</v>
      </c>
      <c r="E20" s="63">
        <v>140</v>
      </c>
      <c r="F20" s="63">
        <v>31.38</v>
      </c>
      <c r="G20" s="63">
        <v>142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919.13</v>
      </c>
      <c r="E21" s="63">
        <v>940</v>
      </c>
      <c r="F21" s="63">
        <v>464.65</v>
      </c>
      <c r="G21" s="63">
        <v>1050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108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0.31</v>
      </c>
      <c r="E23" s="69">
        <v>6</v>
      </c>
      <c r="F23" s="69">
        <v>0.14</v>
      </c>
      <c r="G23" s="69">
        <v>10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16852.32</v>
      </c>
      <c r="E24" s="61">
        <f>SUM(E25:E33)</f>
        <v>17878</v>
      </c>
      <c r="F24" s="61">
        <f>SUM(F25:F33)</f>
        <v>8774.24</v>
      </c>
      <c r="G24" s="61">
        <f>SUM(G25:G33)</f>
        <v>19473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29.3</v>
      </c>
      <c r="E25" s="62">
        <v>2</v>
      </c>
      <c r="F25" s="62">
        <v>0.15</v>
      </c>
      <c r="G25" s="62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4500.43</v>
      </c>
      <c r="E26" s="63">
        <v>6825.7</v>
      </c>
      <c r="F26" s="63">
        <v>2795.57</v>
      </c>
      <c r="G26" s="63">
        <v>5650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11477.62</v>
      </c>
      <c r="E27" s="63">
        <v>11024.3</v>
      </c>
      <c r="F27" s="63">
        <v>5512.15</v>
      </c>
      <c r="G27" s="70">
        <v>13793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33.66</v>
      </c>
      <c r="E28" s="63">
        <v>26</v>
      </c>
      <c r="F28" s="63">
        <v>15.1</v>
      </c>
      <c r="G28" s="63">
        <v>28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8.71</v>
      </c>
      <c r="E29" s="63">
        <v>0</v>
      </c>
      <c r="F29" s="63">
        <v>1.27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0</v>
      </c>
      <c r="F32" s="69">
        <v>0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802.6</v>
      </c>
      <c r="E33" s="71">
        <v>0</v>
      </c>
      <c r="F33" s="71">
        <v>450</v>
      </c>
      <c r="G33" s="61">
        <v>0</v>
      </c>
      <c r="H33" s="20"/>
      <c r="I33" s="20"/>
      <c r="J33" s="20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0</v>
      </c>
      <c r="E34" s="61">
        <f>E24-E7</f>
        <v>0</v>
      </c>
      <c r="F34" s="61">
        <f>F24-F7</f>
        <v>821.4099999999999</v>
      </c>
      <c r="G34" s="61">
        <f>G24-G7</f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400</v>
      </c>
      <c r="F36" s="74">
        <v>0</v>
      </c>
      <c r="G36" s="75">
        <v>15000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85.5</v>
      </c>
      <c r="E37" s="76">
        <v>520</v>
      </c>
      <c r="F37" s="76">
        <v>58.34</v>
      </c>
      <c r="G37" s="76">
        <v>1000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0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43</v>
      </c>
      <c r="E40" s="74">
        <v>43</v>
      </c>
      <c r="F40" s="74">
        <v>43</v>
      </c>
      <c r="G40" s="74">
        <v>43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17899.341085271317</v>
      </c>
      <c r="E41" s="77">
        <f>E15/E40/12*1000</f>
        <v>18604.6511627907</v>
      </c>
      <c r="F41" s="77">
        <f>F15/F40/6*1000</f>
        <v>16715.271317829458</v>
      </c>
      <c r="G41" s="77">
        <f>G15/G40/12*1000</f>
        <v>19186.04651162791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s="35" customFormat="1" ht="15" customHeight="1">
      <c r="A43" s="33"/>
      <c r="B43" s="34"/>
      <c r="C43" s="289" t="s">
        <v>77</v>
      </c>
      <c r="D43" s="290"/>
      <c r="E43" s="290"/>
      <c r="F43" s="290"/>
      <c r="G43" s="29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3:7" ht="15.75">
      <c r="C44" s="290"/>
      <c r="D44" s="290"/>
      <c r="E44" s="290"/>
      <c r="F44" s="290"/>
      <c r="G44" s="290"/>
    </row>
    <row r="45" spans="3:7" ht="15.75" customHeight="1" hidden="1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sheetProtection/>
  <mergeCells count="11">
    <mergeCell ref="B40:C40"/>
    <mergeCell ref="C43:G47"/>
    <mergeCell ref="B34:C34"/>
    <mergeCell ref="B35:C35"/>
    <mergeCell ref="B39:C39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27" sqref="C27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46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27401</v>
      </c>
      <c r="E7" s="61">
        <f>SUM(E8:E14)+SUM(E17:E23)</f>
        <v>30000</v>
      </c>
      <c r="F7" s="61">
        <f>SUM(F8:F14)+SUM(F17:F23)</f>
        <v>13891</v>
      </c>
      <c r="G7" s="61">
        <f>SUM(G8:G14)+SUM(G17:G23)</f>
        <v>32500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2237</v>
      </c>
      <c r="E8" s="63">
        <v>1500</v>
      </c>
      <c r="F8" s="62">
        <v>672</v>
      </c>
      <c r="G8" s="62">
        <v>1451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3020</v>
      </c>
      <c r="E9" s="63">
        <v>3300</v>
      </c>
      <c r="F9" s="63">
        <v>1491</v>
      </c>
      <c r="G9" s="63">
        <v>3500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1739</v>
      </c>
      <c r="E10" s="63">
        <v>1990</v>
      </c>
      <c r="F10" s="63">
        <v>1036</v>
      </c>
      <c r="G10" s="63">
        <v>2200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676</v>
      </c>
      <c r="E11" s="63">
        <v>749</v>
      </c>
      <c r="F11" s="63">
        <v>261</v>
      </c>
      <c r="G11" s="63">
        <v>700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11</v>
      </c>
      <c r="E12" s="63">
        <v>10</v>
      </c>
      <c r="F12" s="63">
        <v>3</v>
      </c>
      <c r="G12" s="63">
        <v>10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748</v>
      </c>
      <c r="E13" s="63">
        <v>854</v>
      </c>
      <c r="F13" s="63">
        <v>527</v>
      </c>
      <c r="G13" s="63">
        <v>1000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12892</v>
      </c>
      <c r="E14" s="65">
        <f>E15+E16</f>
        <v>14600</v>
      </c>
      <c r="F14" s="65">
        <f>F15+F16</f>
        <v>6561</v>
      </c>
      <c r="G14" s="65">
        <f>G15+G16</f>
        <v>16000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12712</v>
      </c>
      <c r="E15" s="66">
        <v>14550</v>
      </c>
      <c r="F15" s="66">
        <v>6523</v>
      </c>
      <c r="G15" s="66">
        <v>15900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180</v>
      </c>
      <c r="E16" s="67">
        <v>50</v>
      </c>
      <c r="F16" s="67">
        <v>38</v>
      </c>
      <c r="G16" s="67">
        <v>100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4651</v>
      </c>
      <c r="E17" s="63">
        <v>5110</v>
      </c>
      <c r="F17" s="63">
        <v>2276</v>
      </c>
      <c r="G17" s="63">
        <v>5600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307</v>
      </c>
      <c r="E18" s="63">
        <v>353</v>
      </c>
      <c r="F18" s="63">
        <v>161</v>
      </c>
      <c r="G18" s="63">
        <v>387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2</v>
      </c>
      <c r="E19" s="63">
        <v>2</v>
      </c>
      <c r="F19" s="63">
        <v>0</v>
      </c>
      <c r="G19" s="63">
        <v>2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25</v>
      </c>
      <c r="E20" s="63">
        <v>40</v>
      </c>
      <c r="F20" s="63">
        <v>26</v>
      </c>
      <c r="G20" s="63">
        <v>50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1093</v>
      </c>
      <c r="E21" s="63">
        <v>1300</v>
      </c>
      <c r="F21" s="63">
        <v>685</v>
      </c>
      <c r="G21" s="63">
        <v>1500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192</v>
      </c>
      <c r="F22" s="68">
        <v>192</v>
      </c>
      <c r="G22" s="68">
        <v>100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27451</v>
      </c>
      <c r="E24" s="61">
        <f>SUM(E25:E33)</f>
        <v>30000</v>
      </c>
      <c r="F24" s="61">
        <f>SUM(F25:F33)</f>
        <v>15469</v>
      </c>
      <c r="G24" s="61">
        <f>SUM(G25:G33)</f>
        <v>32500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18674</v>
      </c>
      <c r="E26" s="63">
        <v>19875</v>
      </c>
      <c r="F26" s="63">
        <v>9805</v>
      </c>
      <c r="G26" s="63">
        <v>18985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8700</v>
      </c>
      <c r="E27" s="63">
        <v>10110</v>
      </c>
      <c r="F27" s="63">
        <v>5055</v>
      </c>
      <c r="G27" s="70">
        <v>13500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18</v>
      </c>
      <c r="E28" s="63">
        <v>15</v>
      </c>
      <c r="F28" s="63">
        <v>9</v>
      </c>
      <c r="G28" s="63">
        <v>15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59</v>
      </c>
      <c r="E29" s="63">
        <v>0</v>
      </c>
      <c r="F29" s="63">
        <v>0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0</v>
      </c>
      <c r="F32" s="69">
        <v>0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600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50</v>
      </c>
      <c r="E34" s="61">
        <f>E24-E7</f>
        <v>0</v>
      </c>
      <c r="F34" s="61">
        <f>F24-F7</f>
        <v>1578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2708.75</v>
      </c>
      <c r="E36" s="75">
        <v>3000</v>
      </c>
      <c r="F36" s="74">
        <v>0</v>
      </c>
      <c r="G36" s="75">
        <v>3200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69.18</v>
      </c>
      <c r="E37" s="76">
        <v>1400</v>
      </c>
      <c r="F37" s="76">
        <v>229.06</v>
      </c>
      <c r="G37" s="76">
        <v>2100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26.33</v>
      </c>
      <c r="E38" s="76">
        <v>50</v>
      </c>
      <c r="F38" s="76">
        <v>7.49</v>
      </c>
      <c r="G38" s="76">
        <v>50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34.1</v>
      </c>
      <c r="E39" s="76">
        <v>66</v>
      </c>
      <c r="F39" s="76">
        <v>0</v>
      </c>
      <c r="G39" s="76">
        <v>33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65</v>
      </c>
      <c r="E40" s="74">
        <v>66</v>
      </c>
      <c r="F40" s="74">
        <v>66</v>
      </c>
      <c r="G40" s="74">
        <v>66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16297.435897435897</v>
      </c>
      <c r="E41" s="77">
        <f>E15/E40/12*1000</f>
        <v>18371.21212121212</v>
      </c>
      <c r="F41" s="77">
        <f>F15/F40/6*1000</f>
        <v>16472.222222222223</v>
      </c>
      <c r="G41" s="77">
        <f>G15/G40/12*1000</f>
        <v>20075.757575757576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s="35" customFormat="1" ht="15" customHeight="1">
      <c r="A43" s="33"/>
      <c r="B43" s="34"/>
      <c r="C43" s="289" t="s">
        <v>77</v>
      </c>
      <c r="D43" s="290"/>
      <c r="E43" s="290"/>
      <c r="F43" s="290"/>
      <c r="G43" s="29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3:7" ht="15.75">
      <c r="C44" s="290"/>
      <c r="D44" s="290"/>
      <c r="E44" s="290"/>
      <c r="F44" s="290"/>
      <c r="G44" s="290"/>
    </row>
    <row r="45" spans="3:7" ht="15.75" customHeight="1" hidden="1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mergeCells count="11">
    <mergeCell ref="B40:C40"/>
    <mergeCell ref="B34:C34"/>
    <mergeCell ref="B35:C35"/>
    <mergeCell ref="C43:G47"/>
    <mergeCell ref="B39:C39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47"/>
  <sheetViews>
    <sheetView zoomScalePageLayoutView="0" workbookViewId="0" topLeftCell="A1">
      <selection activeCell="C48" sqref="C48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47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74360</v>
      </c>
      <c r="E7" s="61">
        <f>SUM(E8:E14)+SUM(E17:E23)</f>
        <v>74337</v>
      </c>
      <c r="F7" s="61">
        <f>SUM(F8:F14)+SUM(F17:F23)</f>
        <v>38780</v>
      </c>
      <c r="G7" s="61">
        <f>SUM(G8:G14)+SUM(G17:G23)</f>
        <v>81464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8861</v>
      </c>
      <c r="E8" s="63">
        <v>4228</v>
      </c>
      <c r="F8" s="62">
        <v>2954</v>
      </c>
      <c r="G8" s="62">
        <v>5074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8209</v>
      </c>
      <c r="E9" s="63">
        <v>8630</v>
      </c>
      <c r="F9" s="63">
        <v>4251</v>
      </c>
      <c r="G9" s="63">
        <v>8630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4463</v>
      </c>
      <c r="E10" s="63">
        <v>4849</v>
      </c>
      <c r="F10" s="63">
        <v>2356</v>
      </c>
      <c r="G10" s="63">
        <v>5091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3055.5</v>
      </c>
      <c r="E11" s="63">
        <v>1433</v>
      </c>
      <c r="F11" s="63">
        <v>622</v>
      </c>
      <c r="G11" s="63">
        <v>1433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8.5</v>
      </c>
      <c r="E12" s="63">
        <v>3</v>
      </c>
      <c r="F12" s="63">
        <v>2</v>
      </c>
      <c r="G12" s="63">
        <v>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5064</v>
      </c>
      <c r="E13" s="63">
        <v>3466</v>
      </c>
      <c r="F13" s="63">
        <v>1331</v>
      </c>
      <c r="G13" s="63">
        <v>2962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29978</v>
      </c>
      <c r="E14" s="65">
        <f>E15+E16</f>
        <v>34204</v>
      </c>
      <c r="F14" s="65">
        <f>F15+F16</f>
        <v>17892</v>
      </c>
      <c r="G14" s="65">
        <f>G15+G16</f>
        <v>38556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28963</v>
      </c>
      <c r="E15" s="66">
        <v>33023</v>
      </c>
      <c r="F15" s="66">
        <v>17270</v>
      </c>
      <c r="G15" s="66">
        <v>37312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1015</v>
      </c>
      <c r="E16" s="67">
        <v>1181</v>
      </c>
      <c r="F16" s="67">
        <v>622</v>
      </c>
      <c r="G16" s="67">
        <v>1244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10455</v>
      </c>
      <c r="E17" s="63">
        <v>11971</v>
      </c>
      <c r="F17" s="63">
        <v>6243</v>
      </c>
      <c r="G17" s="63">
        <v>13495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579</v>
      </c>
      <c r="E18" s="63">
        <v>684</v>
      </c>
      <c r="F18" s="63">
        <v>345</v>
      </c>
      <c r="G18" s="63">
        <v>746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4</v>
      </c>
      <c r="E19" s="63">
        <v>3</v>
      </c>
      <c r="F19" s="63">
        <v>0</v>
      </c>
      <c r="G19" s="63">
        <v>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203</v>
      </c>
      <c r="E20" s="63">
        <v>239</v>
      </c>
      <c r="F20" s="63">
        <v>199</v>
      </c>
      <c r="G20" s="63">
        <v>358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3480</v>
      </c>
      <c r="E21" s="63">
        <v>4627</v>
      </c>
      <c r="F21" s="63">
        <v>2020</v>
      </c>
      <c r="G21" s="63">
        <v>4434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565</v>
      </c>
      <c r="G22" s="68">
        <v>680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74613</v>
      </c>
      <c r="E24" s="61">
        <f>SUM(E25:E33)</f>
        <v>74337</v>
      </c>
      <c r="F24" s="61">
        <f>SUM(F25:F33)</f>
        <v>39988</v>
      </c>
      <c r="G24" s="61">
        <f>SUM(G25:G33)</f>
        <v>81464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46126</v>
      </c>
      <c r="E26" s="63">
        <v>49285.9</v>
      </c>
      <c r="F26" s="63">
        <v>27262</v>
      </c>
      <c r="G26" s="63">
        <v>50467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28131</v>
      </c>
      <c r="E27" s="63">
        <v>24831.1</v>
      </c>
      <c r="F27" s="63">
        <v>12415</v>
      </c>
      <c r="G27" s="70">
        <v>30754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186</v>
      </c>
      <c r="E28" s="63">
        <v>175</v>
      </c>
      <c r="F28" s="63">
        <v>105</v>
      </c>
      <c r="G28" s="63">
        <v>193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63</v>
      </c>
      <c r="E29" s="63">
        <v>45</v>
      </c>
      <c r="F29" s="63">
        <v>40</v>
      </c>
      <c r="G29" s="63">
        <v>50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166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107</v>
      </c>
      <c r="E32" s="69">
        <v>0</v>
      </c>
      <c r="F32" s="69">
        <v>0</v>
      </c>
      <c r="G32" s="69"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253</v>
      </c>
      <c r="E34" s="61">
        <f>E24-E7</f>
        <v>0</v>
      </c>
      <c r="F34" s="61">
        <f>F24-F7</f>
        <v>1208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17677.55</v>
      </c>
      <c r="E36" s="75">
        <v>0</v>
      </c>
      <c r="F36" s="74">
        <v>0</v>
      </c>
      <c r="G36" s="75">
        <v>68500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370.9</v>
      </c>
      <c r="E37" s="76">
        <v>5250</v>
      </c>
      <c r="F37" s="76">
        <v>759.62</v>
      </c>
      <c r="G37" s="76">
        <v>5100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0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132.4</v>
      </c>
      <c r="E40" s="74">
        <v>148</v>
      </c>
      <c r="F40" s="74">
        <v>148.3</v>
      </c>
      <c r="G40" s="74">
        <v>153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18229.48136958711</v>
      </c>
      <c r="E41" s="77">
        <f>E15/E40/12*1000</f>
        <v>18594.03153153153</v>
      </c>
      <c r="F41" s="77">
        <f>F15/F40/6*1000</f>
        <v>19408.85592267925</v>
      </c>
      <c r="G41" s="77">
        <f>G15/G40/12*1000</f>
        <v>20322.440087145966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s="35" customFormat="1" ht="15" customHeight="1">
      <c r="A43" s="33"/>
      <c r="B43" s="34"/>
      <c r="C43" s="289" t="s">
        <v>77</v>
      </c>
      <c r="D43" s="290"/>
      <c r="E43" s="290"/>
      <c r="F43" s="290"/>
      <c r="G43" s="29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3:7" ht="15.75">
      <c r="C44" s="290"/>
      <c r="D44" s="290"/>
      <c r="E44" s="290"/>
      <c r="F44" s="290"/>
      <c r="G44" s="290"/>
    </row>
    <row r="45" spans="3:7" ht="15.75" customHeight="1" hidden="1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sheetProtection/>
  <mergeCells count="11">
    <mergeCell ref="C43:G47"/>
    <mergeCell ref="B40:C40"/>
    <mergeCell ref="B34:C34"/>
    <mergeCell ref="B35:C35"/>
    <mergeCell ref="B37:C37"/>
    <mergeCell ref="B38:C38"/>
    <mergeCell ref="B33:C33"/>
    <mergeCell ref="B24:C24"/>
    <mergeCell ref="A1:G1"/>
    <mergeCell ref="B39:C39"/>
    <mergeCell ref="B7:C7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43" sqref="C43:G47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48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4355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73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6254</v>
      </c>
      <c r="E7" s="61">
        <f>SUM(E8:E14)+SUM(E17:E23)</f>
        <v>6758</v>
      </c>
      <c r="F7" s="61">
        <f>SUM(F8:F14)+SUM(F17:F23)</f>
        <v>3157</v>
      </c>
      <c r="G7" s="61">
        <f>SUM(G8:G14)+SUM(G17:G23)</f>
        <v>6777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447</v>
      </c>
      <c r="E8" s="63">
        <v>400</v>
      </c>
      <c r="F8" s="62">
        <v>123</v>
      </c>
      <c r="G8" s="62">
        <v>250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389</v>
      </c>
      <c r="E9" s="63">
        <v>450</v>
      </c>
      <c r="F9" s="63">
        <v>201</v>
      </c>
      <c r="G9" s="63">
        <v>450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374</v>
      </c>
      <c r="E10" s="63">
        <v>490</v>
      </c>
      <c r="F10" s="63">
        <v>202</v>
      </c>
      <c r="G10" s="63">
        <v>492</v>
      </c>
      <c r="H10" s="19"/>
      <c r="I10" s="19"/>
      <c r="J10" s="19" t="s">
        <v>74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90</v>
      </c>
      <c r="E11" s="63">
        <v>150</v>
      </c>
      <c r="F11" s="63">
        <v>11</v>
      </c>
      <c r="G11" s="63">
        <v>60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9</v>
      </c>
      <c r="E12" s="63">
        <v>10</v>
      </c>
      <c r="F12" s="63">
        <v>1</v>
      </c>
      <c r="G12" s="63">
        <v>10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392</v>
      </c>
      <c r="E13" s="63">
        <v>443</v>
      </c>
      <c r="F13" s="63">
        <v>268</v>
      </c>
      <c r="G13" s="63">
        <v>480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3028</v>
      </c>
      <c r="E14" s="65">
        <f>E15+E16</f>
        <v>3200</v>
      </c>
      <c r="F14" s="65">
        <f>F15+F16</f>
        <v>1566</v>
      </c>
      <c r="G14" s="65">
        <f>G15+G16</f>
        <v>3360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3028</v>
      </c>
      <c r="E15" s="66">
        <v>3160</v>
      </c>
      <c r="F15" s="66">
        <v>1566</v>
      </c>
      <c r="G15" s="66">
        <v>3320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0</v>
      </c>
      <c r="E16" s="67">
        <v>40</v>
      </c>
      <c r="F16" s="67">
        <v>0</v>
      </c>
      <c r="G16" s="67">
        <v>40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1058</v>
      </c>
      <c r="E17" s="63">
        <v>1120</v>
      </c>
      <c r="F17" s="63">
        <v>547</v>
      </c>
      <c r="G17" s="63">
        <v>1176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61</v>
      </c>
      <c r="E18" s="63">
        <v>64</v>
      </c>
      <c r="F18" s="63">
        <v>32</v>
      </c>
      <c r="G18" s="63">
        <v>67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28</v>
      </c>
      <c r="E19" s="63">
        <v>36</v>
      </c>
      <c r="F19" s="63">
        <v>7</v>
      </c>
      <c r="G19" s="63">
        <v>20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0</v>
      </c>
      <c r="E20" s="63">
        <v>0</v>
      </c>
      <c r="F20" s="63">
        <v>0</v>
      </c>
      <c r="G20" s="63"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378</v>
      </c>
      <c r="E21" s="63">
        <v>395</v>
      </c>
      <c r="F21" s="63">
        <v>199</v>
      </c>
      <c r="G21" s="63">
        <v>412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0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6333</v>
      </c>
      <c r="E24" s="61">
        <f>SUM(E25:E33)</f>
        <v>6758</v>
      </c>
      <c r="F24" s="61">
        <f>SUM(F25:F33)</f>
        <v>4274</v>
      </c>
      <c r="G24" s="61">
        <f>SUM(G25:G33)</f>
        <v>6777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1562</v>
      </c>
      <c r="E26" s="63">
        <v>2836</v>
      </c>
      <c r="F26" s="63">
        <v>985</v>
      </c>
      <c r="G26" s="63">
        <v>2100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4558</v>
      </c>
      <c r="E27" s="63">
        <v>3880</v>
      </c>
      <c r="F27" s="63">
        <v>2540</v>
      </c>
      <c r="G27" s="70">
        <v>4477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50</v>
      </c>
      <c r="E28" s="63">
        <v>42</v>
      </c>
      <c r="F28" s="63">
        <v>31</v>
      </c>
      <c r="G28" s="63">
        <v>60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163</v>
      </c>
      <c r="E29" s="63">
        <v>0</v>
      </c>
      <c r="F29" s="63">
        <v>118</v>
      </c>
      <c r="G29" s="63">
        <v>100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0</v>
      </c>
      <c r="F32" s="69">
        <v>0</v>
      </c>
      <c r="G32" s="69">
        <v>40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600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79</v>
      </c>
      <c r="E34" s="61">
        <f>E24-E7</f>
        <v>0</v>
      </c>
      <c r="F34" s="61">
        <f>F24-F7</f>
        <v>1117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0</v>
      </c>
      <c r="E37" s="76">
        <v>0</v>
      </c>
      <c r="F37" s="76">
        <v>421</v>
      </c>
      <c r="G37" s="76">
        <v>320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37</v>
      </c>
      <c r="G38" s="76">
        <v>100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40</v>
      </c>
      <c r="G39" s="76">
        <v>119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19</v>
      </c>
      <c r="E40" s="74">
        <v>18</v>
      </c>
      <c r="F40" s="74">
        <v>18</v>
      </c>
      <c r="G40" s="74">
        <v>14.5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13280.701754385966</v>
      </c>
      <c r="E41" s="77">
        <f>E15/E40/12*1000</f>
        <v>14629.629629629628</v>
      </c>
      <c r="F41" s="77">
        <f>F15/F40/6*1000</f>
        <v>14500</v>
      </c>
      <c r="G41" s="77">
        <f>G15/G40/12*1000</f>
        <v>19080.459770114943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3:7" ht="15.75">
      <c r="C43" s="289" t="s">
        <v>79</v>
      </c>
      <c r="D43" s="290"/>
      <c r="E43" s="290"/>
      <c r="F43" s="290"/>
      <c r="G43" s="290"/>
    </row>
    <row r="44" spans="3:7" ht="15.75" customHeight="1" hidden="1">
      <c r="C44" s="290"/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sheetProtection/>
  <mergeCells count="11">
    <mergeCell ref="A1:G1"/>
    <mergeCell ref="B7:C7"/>
    <mergeCell ref="B37:C37"/>
    <mergeCell ref="B38:C38"/>
    <mergeCell ref="B33:C33"/>
    <mergeCell ref="B24:C24"/>
    <mergeCell ref="B40:C40"/>
    <mergeCell ref="B34:C34"/>
    <mergeCell ref="C43:G47"/>
    <mergeCell ref="B35:C35"/>
    <mergeCell ref="B39:C39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48" sqref="C48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49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28878</v>
      </c>
      <c r="E7" s="61">
        <f>SUM(E8:E14)+SUM(E17:E23)</f>
        <v>24327</v>
      </c>
      <c r="F7" s="61">
        <f>SUM(F8:F14)+SUM(F17:F23)</f>
        <v>14673</v>
      </c>
      <c r="G7" s="61">
        <f>SUM(G8:G14)+SUM(G17:G23)</f>
        <v>30030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5653</v>
      </c>
      <c r="E8" s="63">
        <v>1352</v>
      </c>
      <c r="F8" s="62">
        <v>1514</v>
      </c>
      <c r="G8" s="62">
        <v>1269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2895</v>
      </c>
      <c r="E9" s="63">
        <v>2900</v>
      </c>
      <c r="F9" s="63">
        <v>1563</v>
      </c>
      <c r="G9" s="63">
        <v>3114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1015</v>
      </c>
      <c r="E10" s="63">
        <v>1100</v>
      </c>
      <c r="F10" s="63">
        <v>521</v>
      </c>
      <c r="G10" s="63">
        <v>1200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1511</v>
      </c>
      <c r="E11" s="63">
        <v>90</v>
      </c>
      <c r="F11" s="63">
        <v>1287</v>
      </c>
      <c r="G11" s="63">
        <v>400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18</v>
      </c>
      <c r="E12" s="63">
        <v>80</v>
      </c>
      <c r="F12" s="63">
        <v>3</v>
      </c>
      <c r="G12" s="63">
        <v>80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1622</v>
      </c>
      <c r="E13" s="63">
        <v>1022</v>
      </c>
      <c r="F13" s="63">
        <v>1311</v>
      </c>
      <c r="G13" s="63">
        <v>3100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10788</v>
      </c>
      <c r="E14" s="65">
        <f>E15+E16</f>
        <v>11564</v>
      </c>
      <c r="F14" s="65">
        <f>F15+F16</f>
        <v>5540</v>
      </c>
      <c r="G14" s="65">
        <f>G15+G16</f>
        <v>13650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10630</v>
      </c>
      <c r="E15" s="66">
        <v>11523</v>
      </c>
      <c r="F15" s="66">
        <v>5464</v>
      </c>
      <c r="G15" s="66">
        <v>13500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158</v>
      </c>
      <c r="E16" s="67">
        <v>41</v>
      </c>
      <c r="F16" s="67">
        <v>76</v>
      </c>
      <c r="G16" s="67">
        <v>150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3742</v>
      </c>
      <c r="E17" s="63">
        <v>4033</v>
      </c>
      <c r="F17" s="63">
        <v>1934</v>
      </c>
      <c r="G17" s="63">
        <v>4777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213</v>
      </c>
      <c r="E18" s="63">
        <v>230</v>
      </c>
      <c r="F18" s="63">
        <v>110</v>
      </c>
      <c r="G18" s="63">
        <v>270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13</v>
      </c>
      <c r="E19" s="63">
        <v>15</v>
      </c>
      <c r="F19" s="63">
        <v>3</v>
      </c>
      <c r="G19" s="63">
        <v>15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65</v>
      </c>
      <c r="E20" s="63">
        <v>50</v>
      </c>
      <c r="F20" s="63">
        <v>44</v>
      </c>
      <c r="G20" s="63">
        <v>100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1279</v>
      </c>
      <c r="E21" s="63">
        <v>1841</v>
      </c>
      <c r="F21" s="63">
        <v>843</v>
      </c>
      <c r="G21" s="63">
        <v>2055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64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50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28814</v>
      </c>
      <c r="E24" s="61">
        <f>SUM(E25:E33)</f>
        <v>24327</v>
      </c>
      <c r="F24" s="61">
        <f>SUM(F25:F33)</f>
        <v>15019</v>
      </c>
      <c r="G24" s="61">
        <f>SUM(G25:G33)</f>
        <v>30030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0</v>
      </c>
      <c r="E25" s="62">
        <v>0</v>
      </c>
      <c r="F25" s="62">
        <v>0</v>
      </c>
      <c r="G25" s="62"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13373</v>
      </c>
      <c r="E26" s="63">
        <v>12400</v>
      </c>
      <c r="F26" s="63">
        <v>8059</v>
      </c>
      <c r="G26" s="63">
        <v>17900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11900</v>
      </c>
      <c r="E27" s="63">
        <v>9702</v>
      </c>
      <c r="F27" s="63">
        <v>4851</v>
      </c>
      <c r="G27" s="70">
        <v>12000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22</v>
      </c>
      <c r="E28" s="63">
        <v>15</v>
      </c>
      <c r="F28" s="63">
        <v>7</v>
      </c>
      <c r="G28" s="63">
        <v>10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97</v>
      </c>
      <c r="E29" s="63">
        <v>10</v>
      </c>
      <c r="F29" s="63">
        <v>14</v>
      </c>
      <c r="G29" s="63">
        <v>20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2522</v>
      </c>
      <c r="E32" s="69">
        <v>2200</v>
      </c>
      <c r="F32" s="69">
        <v>1088</v>
      </c>
      <c r="G32" s="69">
        <v>100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900</v>
      </c>
      <c r="E33" s="71">
        <v>0</v>
      </c>
      <c r="F33" s="71">
        <v>1000</v>
      </c>
      <c r="G33" s="61">
        <v>0</v>
      </c>
      <c r="H33" s="20"/>
      <c r="I33" s="20"/>
      <c r="J33" s="20"/>
      <c r="K33" s="2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-64</v>
      </c>
      <c r="E34" s="61">
        <f>E24-E7</f>
        <v>0</v>
      </c>
      <c r="F34" s="61">
        <f>F24-F7</f>
        <v>346</v>
      </c>
      <c r="G34" s="61">
        <f>G24-G7</f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10990</v>
      </c>
      <c r="E36" s="75">
        <v>10176</v>
      </c>
      <c r="F36" s="74">
        <v>3062</v>
      </c>
      <c r="G36" s="75">
        <v>37884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98</v>
      </c>
      <c r="E37" s="76">
        <v>1841</v>
      </c>
      <c r="F37" s="76">
        <v>3196</v>
      </c>
      <c r="G37" s="76">
        <v>2055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21</v>
      </c>
      <c r="E38" s="76">
        <v>200</v>
      </c>
      <c r="F38" s="76">
        <v>0</v>
      </c>
      <c r="G38" s="76">
        <v>48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53.99</v>
      </c>
      <c r="E40" s="74">
        <v>56</v>
      </c>
      <c r="F40" s="74">
        <v>58</v>
      </c>
      <c r="G40" s="74">
        <v>62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276" t="s">
        <v>66</v>
      </c>
      <c r="C41" s="277"/>
      <c r="D41" s="77">
        <f>D15/D40/12*1000</f>
        <v>16407.359387540902</v>
      </c>
      <c r="E41" s="77">
        <f>E15/E40/12*1000</f>
        <v>17147.321428571428</v>
      </c>
      <c r="F41" s="77">
        <f>F15/F40/6*1000</f>
        <v>15701.149425287356</v>
      </c>
      <c r="G41" s="77">
        <f>G15/G40/12*1000</f>
        <v>18145.16129032258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1:37" s="35" customFormat="1" ht="15" customHeight="1">
      <c r="A43" s="33"/>
      <c r="B43" s="34"/>
      <c r="C43" s="289" t="s">
        <v>77</v>
      </c>
      <c r="D43" s="290"/>
      <c r="E43" s="290"/>
      <c r="F43" s="290"/>
      <c r="G43" s="29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</row>
    <row r="44" spans="3:7" ht="15.75">
      <c r="C44" s="290"/>
      <c r="D44" s="290"/>
      <c r="E44" s="290"/>
      <c r="F44" s="290"/>
      <c r="G44" s="290"/>
    </row>
    <row r="45" spans="3:7" ht="15.75" customHeight="1" hidden="1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mergeCells count="12">
    <mergeCell ref="C43:G47"/>
    <mergeCell ref="B35:C35"/>
    <mergeCell ref="A1:G1"/>
    <mergeCell ref="B41:C41"/>
    <mergeCell ref="B7:C7"/>
    <mergeCell ref="B37:C37"/>
    <mergeCell ref="B38:C38"/>
    <mergeCell ref="B33:C33"/>
    <mergeCell ref="B24:C24"/>
    <mergeCell ref="B39:C39"/>
    <mergeCell ref="B40:C40"/>
    <mergeCell ref="B34:C3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7">
      <selection activeCell="C48" sqref="C48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50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67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13745.89</v>
      </c>
      <c r="E7" s="61">
        <f>SUM(E8:E14)+SUM(E17:E23)</f>
        <v>13365</v>
      </c>
      <c r="F7" s="61">
        <f>SUM(F8:F14)+SUM(F17:F23)</f>
        <v>6844.75</v>
      </c>
      <c r="G7" s="61">
        <f>SUM(G8:G14)+SUM(G17:G23)</f>
        <v>14165.6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2077.95</v>
      </c>
      <c r="E8" s="63">
        <v>595</v>
      </c>
      <c r="F8" s="62">
        <v>456.15</v>
      </c>
      <c r="G8" s="62">
        <v>820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1291.34</v>
      </c>
      <c r="E9" s="63">
        <v>1250</v>
      </c>
      <c r="F9" s="63">
        <v>640</v>
      </c>
      <c r="G9" s="63">
        <v>1400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700.61</v>
      </c>
      <c r="E10" s="63">
        <v>1018</v>
      </c>
      <c r="F10" s="63">
        <v>419.1</v>
      </c>
      <c r="G10" s="63">
        <v>1018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178.09</v>
      </c>
      <c r="E11" s="63">
        <v>200</v>
      </c>
      <c r="F11" s="63">
        <v>119.78</v>
      </c>
      <c r="G11" s="63">
        <v>220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7.49</v>
      </c>
      <c r="E12" s="63">
        <v>12</v>
      </c>
      <c r="F12" s="63">
        <v>4.48</v>
      </c>
      <c r="G12" s="63">
        <v>12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266.35</v>
      </c>
      <c r="E13" s="63">
        <v>227</v>
      </c>
      <c r="F13" s="63">
        <v>135.54</v>
      </c>
      <c r="G13" s="63">
        <v>282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6138.26</v>
      </c>
      <c r="E14" s="65">
        <f>E15+E16</f>
        <v>6800</v>
      </c>
      <c r="F14" s="65">
        <f>F15+F16</f>
        <v>3362.39</v>
      </c>
      <c r="G14" s="65">
        <f>G15+G16</f>
        <v>7000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6080</v>
      </c>
      <c r="E15" s="66">
        <v>6730</v>
      </c>
      <c r="F15" s="66">
        <v>3347.73</v>
      </c>
      <c r="G15" s="66">
        <v>6930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58.26</v>
      </c>
      <c r="E16" s="67">
        <v>70</v>
      </c>
      <c r="F16" s="67">
        <v>14.66</v>
      </c>
      <c r="G16" s="67">
        <v>70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2140.33</v>
      </c>
      <c r="E17" s="63">
        <v>2380</v>
      </c>
      <c r="F17" s="63">
        <v>1183.1</v>
      </c>
      <c r="G17" s="63">
        <v>2450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121.6</v>
      </c>
      <c r="E18" s="63">
        <v>135</v>
      </c>
      <c r="F18" s="63">
        <v>67.3</v>
      </c>
      <c r="G18" s="63">
        <v>138.6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117.84</v>
      </c>
      <c r="E20" s="63">
        <v>135</v>
      </c>
      <c r="F20" s="63">
        <v>68.21</v>
      </c>
      <c r="G20" s="63">
        <v>170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604.51</v>
      </c>
      <c r="E21" s="63">
        <v>613</v>
      </c>
      <c r="F21" s="63">
        <v>307.3</v>
      </c>
      <c r="G21" s="63">
        <v>600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101.52</v>
      </c>
      <c r="E22" s="68">
        <v>0</v>
      </c>
      <c r="F22" s="68">
        <v>81.4</v>
      </c>
      <c r="G22" s="68">
        <v>55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13644.37</v>
      </c>
      <c r="E24" s="61">
        <f>SUM(E25:E33)</f>
        <v>13365</v>
      </c>
      <c r="F24" s="61">
        <f>SUM(F25:F33)</f>
        <v>7415.389999999999</v>
      </c>
      <c r="G24" s="61">
        <f>SUM(G25:G33)</f>
        <v>14165.6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133.45</v>
      </c>
      <c r="E25" s="62">
        <v>117</v>
      </c>
      <c r="F25" s="62">
        <v>57.2</v>
      </c>
      <c r="G25" s="62">
        <v>125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6770.46</v>
      </c>
      <c r="E26" s="63">
        <v>6500</v>
      </c>
      <c r="F26" s="63">
        <v>3999.74</v>
      </c>
      <c r="G26" s="63">
        <v>7580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5472.83</v>
      </c>
      <c r="E27" s="63">
        <v>4635.4</v>
      </c>
      <c r="F27" s="63">
        <v>2317.7</v>
      </c>
      <c r="G27" s="70">
        <v>5307.6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0.7</v>
      </c>
      <c r="E28" s="63">
        <v>1</v>
      </c>
      <c r="F28" s="63">
        <v>0.32</v>
      </c>
      <c r="G28" s="63">
        <v>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4.04</v>
      </c>
      <c r="E29" s="63">
        <v>1</v>
      </c>
      <c r="F29" s="63">
        <v>14.54</v>
      </c>
      <c r="G29" s="63">
        <v>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850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1262.89</v>
      </c>
      <c r="E32" s="69">
        <v>1260.6</v>
      </c>
      <c r="F32" s="69">
        <v>625.89</v>
      </c>
      <c r="G32" s="69">
        <v>1150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400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-101.51999999999862</v>
      </c>
      <c r="E34" s="61">
        <f>E24-E7</f>
        <v>0</v>
      </c>
      <c r="F34" s="61">
        <f>F24-F7</f>
        <v>570.6399999999994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0</v>
      </c>
      <c r="E36" s="75">
        <v>0</v>
      </c>
      <c r="F36" s="74">
        <v>0</v>
      </c>
      <c r="G36" s="75"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148.18</v>
      </c>
      <c r="E37" s="76">
        <v>1400</v>
      </c>
      <c r="F37" s="76">
        <v>14.28</v>
      </c>
      <c r="G37" s="76">
        <v>1600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280.6</v>
      </c>
      <c r="F38" s="76">
        <v>101.52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28.9</v>
      </c>
      <c r="E40" s="74">
        <v>30.3</v>
      </c>
      <c r="F40" s="74">
        <v>29.7</v>
      </c>
      <c r="G40" s="74">
        <v>30.7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57" t="s">
        <v>66</v>
      </c>
      <c r="C41" s="58"/>
      <c r="D41" s="77">
        <f>D15/D40/12*1000</f>
        <v>17531.718569780853</v>
      </c>
      <c r="E41" s="77">
        <f>E15/E40/12*1000</f>
        <v>18509.35093509351</v>
      </c>
      <c r="F41" s="77">
        <f>F15/F40/6*1000</f>
        <v>18786.363636363636</v>
      </c>
      <c r="G41" s="77">
        <f>G15/G40/12*1000</f>
        <v>18811.074918566777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3:7" ht="15.75">
      <c r="C43" s="289" t="s">
        <v>80</v>
      </c>
      <c r="D43" s="290"/>
      <c r="E43" s="290"/>
      <c r="F43" s="290"/>
      <c r="G43" s="290"/>
    </row>
    <row r="44" spans="3:7" ht="15.75" customHeight="1" hidden="1">
      <c r="C44" s="290"/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sheetProtection/>
  <mergeCells count="11">
    <mergeCell ref="C43:G47"/>
    <mergeCell ref="B40:C40"/>
    <mergeCell ref="B34:C34"/>
    <mergeCell ref="B35:C35"/>
    <mergeCell ref="B39:C39"/>
    <mergeCell ref="A1:G1"/>
    <mergeCell ref="B7:C7"/>
    <mergeCell ref="B37:C37"/>
    <mergeCell ref="B38:C38"/>
    <mergeCell ref="B33:C33"/>
    <mergeCell ref="B24:C24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47"/>
  <sheetViews>
    <sheetView workbookViewId="0" topLeftCell="A1">
      <selection activeCell="C43" sqref="C43:G47"/>
    </sheetView>
  </sheetViews>
  <sheetFormatPr defaultColWidth="9.00390625" defaultRowHeight="12.75"/>
  <cols>
    <col min="1" max="1" width="4.00390625" style="36" customWidth="1"/>
    <col min="2" max="2" width="1.25" style="36" customWidth="1"/>
    <col min="3" max="3" width="31.375" style="5" customWidth="1"/>
    <col min="4" max="4" width="12.875" style="5" customWidth="1"/>
    <col min="5" max="5" width="13.625" style="5" customWidth="1"/>
    <col min="6" max="6" width="12.00390625" style="5" customWidth="1"/>
    <col min="7" max="7" width="13.00390625" style="5" customWidth="1"/>
    <col min="8" max="8" width="11.75390625" style="5" customWidth="1"/>
    <col min="9" max="10" width="11.125" style="5" customWidth="1"/>
    <col min="11" max="11" width="11.25390625" style="5" customWidth="1"/>
    <col min="12" max="12" width="10.125" style="5" customWidth="1"/>
    <col min="13" max="13" width="4.375" style="5" customWidth="1"/>
    <col min="14" max="14" width="10.375" style="5" customWidth="1"/>
    <col min="15" max="15" width="9.125" style="5" customWidth="1"/>
    <col min="16" max="16" width="11.375" style="5" customWidth="1"/>
    <col min="17" max="16384" width="9.125" style="5" customWidth="1"/>
  </cols>
  <sheetData>
    <row r="1" spans="1:7" s="1" customFormat="1" ht="18.75">
      <c r="A1" s="275" t="s">
        <v>36</v>
      </c>
      <c r="B1" s="275"/>
      <c r="C1" s="275"/>
      <c r="D1" s="275"/>
      <c r="E1" s="275"/>
      <c r="F1" s="275"/>
      <c r="G1" s="275"/>
    </row>
    <row r="2" spans="1:7" s="1" customFormat="1" ht="18.75">
      <c r="A2" s="59"/>
      <c r="B2" s="59"/>
      <c r="C2" s="59"/>
      <c r="D2" s="59"/>
      <c r="E2" s="59"/>
      <c r="F2" s="59"/>
      <c r="G2" s="59"/>
    </row>
    <row r="3" spans="1:37" s="6" customFormat="1" ht="15.75">
      <c r="A3" s="2" t="s">
        <v>51</v>
      </c>
      <c r="B3" s="3"/>
      <c r="C3" s="3"/>
      <c r="D3" s="37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61" ht="20.25" customHeight="1">
      <c r="A4" s="7" t="s">
        <v>33</v>
      </c>
      <c r="B4" s="8"/>
      <c r="C4" s="9"/>
      <c r="D4" s="60">
        <v>4357</v>
      </c>
      <c r="E4" s="10"/>
      <c r="F4" s="10"/>
      <c r="G4" s="38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</row>
    <row r="5" spans="1:61" s="17" customFormat="1" ht="45">
      <c r="A5" s="12" t="s">
        <v>1</v>
      </c>
      <c r="B5" s="13"/>
      <c r="C5" s="14" t="s">
        <v>2</v>
      </c>
      <c r="D5" s="15" t="s">
        <v>37</v>
      </c>
      <c r="E5" s="16" t="s">
        <v>73</v>
      </c>
      <c r="F5" s="16" t="s">
        <v>39</v>
      </c>
      <c r="G5" s="16" t="s">
        <v>40</v>
      </c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</row>
    <row r="6" s="19" customFormat="1" ht="6" customHeight="1" thickBot="1"/>
    <row r="7" spans="1:61" s="22" customFormat="1" ht="15.75" thickBot="1">
      <c r="A7" s="39">
        <v>1</v>
      </c>
      <c r="B7" s="278" t="s">
        <v>3</v>
      </c>
      <c r="C7" s="279"/>
      <c r="D7" s="61">
        <f>SUM(D8:D14)+SUM(D17:D23)</f>
        <v>15272</v>
      </c>
      <c r="E7" s="61">
        <f>SUM(E8:E14)+SUM(E17:E23)</f>
        <v>16280</v>
      </c>
      <c r="F7" s="61">
        <f>SUM(F8:F14)+SUM(F17:F23)</f>
        <v>7450</v>
      </c>
      <c r="G7" s="61">
        <f>SUM(G8:G14)+SUM(G17:G23)</f>
        <v>17590</v>
      </c>
      <c r="H7" s="20"/>
      <c r="I7" s="20"/>
      <c r="J7" s="20"/>
      <c r="K7" s="2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</row>
    <row r="8" spans="1:61" s="22" customFormat="1" ht="15">
      <c r="A8" s="40">
        <v>2</v>
      </c>
      <c r="B8" s="41"/>
      <c r="C8" s="42" t="s">
        <v>4</v>
      </c>
      <c r="D8" s="62">
        <v>1145</v>
      </c>
      <c r="E8" s="63">
        <v>836</v>
      </c>
      <c r="F8" s="62">
        <v>274</v>
      </c>
      <c r="G8" s="62">
        <v>866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</row>
    <row r="9" spans="1:61" s="22" customFormat="1" ht="15">
      <c r="A9" s="43">
        <v>3</v>
      </c>
      <c r="B9" s="44"/>
      <c r="C9" s="45" t="s">
        <v>5</v>
      </c>
      <c r="D9" s="64">
        <v>1338</v>
      </c>
      <c r="E9" s="63">
        <v>1414</v>
      </c>
      <c r="F9" s="63">
        <v>695</v>
      </c>
      <c r="G9" s="63">
        <v>1475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</row>
    <row r="10" spans="1:61" s="22" customFormat="1" ht="15">
      <c r="A10" s="43">
        <v>4</v>
      </c>
      <c r="B10" s="44"/>
      <c r="C10" s="45" t="s">
        <v>6</v>
      </c>
      <c r="D10" s="63">
        <v>1029</v>
      </c>
      <c r="E10" s="63">
        <v>1360</v>
      </c>
      <c r="F10" s="63">
        <v>602</v>
      </c>
      <c r="G10" s="63">
        <v>1460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s="22" customFormat="1" ht="15">
      <c r="A11" s="43">
        <v>5</v>
      </c>
      <c r="B11" s="44"/>
      <c r="C11" s="45" t="s">
        <v>7</v>
      </c>
      <c r="D11" s="63">
        <v>312</v>
      </c>
      <c r="E11" s="63">
        <v>250</v>
      </c>
      <c r="F11" s="63">
        <v>107</v>
      </c>
      <c r="G11" s="63">
        <v>600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</row>
    <row r="12" spans="1:61" s="22" customFormat="1" ht="15">
      <c r="A12" s="43">
        <v>6</v>
      </c>
      <c r="B12" s="44"/>
      <c r="C12" s="45" t="s">
        <v>8</v>
      </c>
      <c r="D12" s="63">
        <v>8</v>
      </c>
      <c r="E12" s="63">
        <v>20</v>
      </c>
      <c r="F12" s="63">
        <v>2</v>
      </c>
      <c r="G12" s="63">
        <v>20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</row>
    <row r="13" spans="1:61" s="22" customFormat="1" ht="15">
      <c r="A13" s="43">
        <v>7</v>
      </c>
      <c r="B13" s="44"/>
      <c r="C13" s="45" t="s">
        <v>9</v>
      </c>
      <c r="D13" s="63">
        <v>296</v>
      </c>
      <c r="E13" s="63">
        <v>450</v>
      </c>
      <c r="F13" s="63">
        <v>210</v>
      </c>
      <c r="G13" s="63">
        <v>480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</row>
    <row r="14" spans="1:61" s="22" customFormat="1" ht="15">
      <c r="A14" s="43">
        <v>8</v>
      </c>
      <c r="B14" s="44"/>
      <c r="C14" s="45" t="s">
        <v>10</v>
      </c>
      <c r="D14" s="65">
        <f>D15+D16</f>
        <v>7144</v>
      </c>
      <c r="E14" s="65">
        <f>E15+E16</f>
        <v>7850</v>
      </c>
      <c r="F14" s="65">
        <f>F15+F16</f>
        <v>3578</v>
      </c>
      <c r="G14" s="65">
        <f>G15+G16</f>
        <v>8450</v>
      </c>
      <c r="H14" s="20"/>
      <c r="I14" s="20"/>
      <c r="J14" s="20"/>
      <c r="K14" s="2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</row>
    <row r="15" spans="1:61" s="22" customFormat="1" ht="15.75" customHeight="1">
      <c r="A15" s="46">
        <v>9</v>
      </c>
      <c r="B15" s="47"/>
      <c r="C15" s="48" t="s">
        <v>11</v>
      </c>
      <c r="D15" s="66">
        <v>7029</v>
      </c>
      <c r="E15" s="66">
        <v>7810</v>
      </c>
      <c r="F15" s="66">
        <v>3548</v>
      </c>
      <c r="G15" s="66">
        <v>8350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</row>
    <row r="16" spans="1:61" s="22" customFormat="1" ht="15">
      <c r="A16" s="40">
        <v>10</v>
      </c>
      <c r="B16" s="49"/>
      <c r="C16" s="50" t="s">
        <v>12</v>
      </c>
      <c r="D16" s="67">
        <v>115</v>
      </c>
      <c r="E16" s="67">
        <v>40</v>
      </c>
      <c r="F16" s="67">
        <v>30</v>
      </c>
      <c r="G16" s="67">
        <v>100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</row>
    <row r="17" spans="1:61" s="22" customFormat="1" ht="15.75" customHeight="1">
      <c r="A17" s="43">
        <v>11</v>
      </c>
      <c r="B17" s="44"/>
      <c r="C17" s="45" t="s">
        <v>13</v>
      </c>
      <c r="D17" s="63">
        <v>2450</v>
      </c>
      <c r="E17" s="63">
        <v>2734</v>
      </c>
      <c r="F17" s="63">
        <v>1257</v>
      </c>
      <c r="G17" s="63">
        <v>2922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</row>
    <row r="18" spans="1:61" s="22" customFormat="1" ht="15">
      <c r="A18" s="43">
        <v>12</v>
      </c>
      <c r="B18" s="44"/>
      <c r="C18" s="45" t="s">
        <v>14</v>
      </c>
      <c r="D18" s="63">
        <v>140</v>
      </c>
      <c r="E18" s="63">
        <v>156</v>
      </c>
      <c r="F18" s="63">
        <v>78</v>
      </c>
      <c r="G18" s="63">
        <v>167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</row>
    <row r="19" spans="1:61" s="22" customFormat="1" ht="15">
      <c r="A19" s="43">
        <v>13</v>
      </c>
      <c r="B19" s="44"/>
      <c r="C19" s="45" t="s">
        <v>15</v>
      </c>
      <c r="D19" s="63">
        <v>0</v>
      </c>
      <c r="E19" s="63">
        <v>0</v>
      </c>
      <c r="F19" s="63">
        <v>0</v>
      </c>
      <c r="G19" s="63"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</row>
    <row r="20" spans="1:61" s="22" customFormat="1" ht="15">
      <c r="A20" s="43">
        <v>14</v>
      </c>
      <c r="B20" s="44"/>
      <c r="C20" s="45" t="s">
        <v>16</v>
      </c>
      <c r="D20" s="63">
        <v>97</v>
      </c>
      <c r="E20" s="63">
        <v>120</v>
      </c>
      <c r="F20" s="63">
        <v>61</v>
      </c>
      <c r="G20" s="63">
        <v>120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</row>
    <row r="21" spans="1:61" s="22" customFormat="1" ht="15">
      <c r="A21" s="43">
        <v>15</v>
      </c>
      <c r="B21" s="44"/>
      <c r="C21" s="45" t="s">
        <v>17</v>
      </c>
      <c r="D21" s="63">
        <v>1155</v>
      </c>
      <c r="E21" s="63">
        <v>1090</v>
      </c>
      <c r="F21" s="63">
        <v>586</v>
      </c>
      <c r="G21" s="63">
        <v>1030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</row>
    <row r="22" spans="1:61" s="22" customFormat="1" ht="15">
      <c r="A22" s="51">
        <v>16</v>
      </c>
      <c r="B22" s="52"/>
      <c r="C22" s="53" t="s">
        <v>18</v>
      </c>
      <c r="D22" s="68">
        <v>158</v>
      </c>
      <c r="E22" s="68">
        <v>0</v>
      </c>
      <c r="F22" s="68">
        <v>0</v>
      </c>
      <c r="G22" s="68"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</row>
    <row r="23" spans="1:61" s="22" customFormat="1" ht="15.75" thickBot="1">
      <c r="A23" s="51">
        <v>17</v>
      </c>
      <c r="B23" s="54"/>
      <c r="C23" s="55" t="s">
        <v>19</v>
      </c>
      <c r="D23" s="69">
        <v>0</v>
      </c>
      <c r="E23" s="69">
        <v>0</v>
      </c>
      <c r="F23" s="69">
        <v>0</v>
      </c>
      <c r="G23" s="69">
        <v>0</v>
      </c>
      <c r="H23" s="2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</row>
    <row r="24" spans="1:61" s="22" customFormat="1" ht="15.75" thickBot="1">
      <c r="A24" s="39">
        <v>18</v>
      </c>
      <c r="B24" s="282" t="s">
        <v>20</v>
      </c>
      <c r="C24" s="282"/>
      <c r="D24" s="61">
        <f>SUM(D25:D33)</f>
        <v>15114</v>
      </c>
      <c r="E24" s="61">
        <f>SUM(E25:E33)</f>
        <v>16280</v>
      </c>
      <c r="F24" s="61">
        <f>SUM(F25:F33)</f>
        <v>9009</v>
      </c>
      <c r="G24" s="61">
        <f>SUM(G25:G33)</f>
        <v>17590</v>
      </c>
      <c r="H24" s="20"/>
      <c r="I24" s="20"/>
      <c r="J24" s="20"/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</row>
    <row r="25" spans="1:61" s="22" customFormat="1" ht="15">
      <c r="A25" s="40">
        <v>19</v>
      </c>
      <c r="B25" s="56"/>
      <c r="C25" s="42" t="s">
        <v>21</v>
      </c>
      <c r="D25" s="62">
        <v>134</v>
      </c>
      <c r="E25" s="62">
        <v>138</v>
      </c>
      <c r="F25" s="62">
        <v>73</v>
      </c>
      <c r="G25" s="62">
        <v>145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</row>
    <row r="26" spans="1:61" s="22" customFormat="1" ht="15">
      <c r="A26" s="43">
        <v>20</v>
      </c>
      <c r="B26" s="44"/>
      <c r="C26" s="45" t="s">
        <v>22</v>
      </c>
      <c r="D26" s="63">
        <v>9328</v>
      </c>
      <c r="E26" s="63">
        <v>9368</v>
      </c>
      <c r="F26" s="63">
        <v>5219</v>
      </c>
      <c r="G26" s="63">
        <v>9380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</row>
    <row r="27" spans="1:61" s="22" customFormat="1" ht="15">
      <c r="A27" s="43" t="s">
        <v>34</v>
      </c>
      <c r="B27" s="44"/>
      <c r="C27" s="45" t="s">
        <v>35</v>
      </c>
      <c r="D27" s="63">
        <v>5650</v>
      </c>
      <c r="E27" s="63">
        <v>6772</v>
      </c>
      <c r="F27" s="63">
        <v>3386</v>
      </c>
      <c r="G27" s="70">
        <v>7643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</row>
    <row r="28" spans="1:61" s="22" customFormat="1" ht="15">
      <c r="A28" s="43">
        <v>21</v>
      </c>
      <c r="B28" s="44"/>
      <c r="C28" s="45" t="s">
        <v>23</v>
      </c>
      <c r="D28" s="63">
        <v>2</v>
      </c>
      <c r="E28" s="63">
        <v>2</v>
      </c>
      <c r="F28" s="63">
        <v>1</v>
      </c>
      <c r="G28" s="63">
        <v>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</row>
    <row r="29" spans="1:61" s="22" customFormat="1" ht="15">
      <c r="A29" s="43">
        <v>22</v>
      </c>
      <c r="B29" s="44"/>
      <c r="C29" s="45" t="s">
        <v>24</v>
      </c>
      <c r="D29" s="63">
        <v>0</v>
      </c>
      <c r="E29" s="63">
        <v>0</v>
      </c>
      <c r="F29" s="63">
        <v>0</v>
      </c>
      <c r="G29" s="63"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</row>
    <row r="30" spans="1:61" s="22" customFormat="1" ht="15">
      <c r="A30" s="43">
        <v>23</v>
      </c>
      <c r="B30" s="44"/>
      <c r="C30" s="45" t="s">
        <v>25</v>
      </c>
      <c r="D30" s="63">
        <v>0</v>
      </c>
      <c r="E30" s="63">
        <v>0</v>
      </c>
      <c r="F30" s="63">
        <v>0</v>
      </c>
      <c r="G30" s="63"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</row>
    <row r="31" spans="1:61" s="22" customFormat="1" ht="15">
      <c r="A31" s="51">
        <v>24</v>
      </c>
      <c r="B31" s="52"/>
      <c r="C31" s="53" t="s">
        <v>26</v>
      </c>
      <c r="D31" s="68">
        <v>0</v>
      </c>
      <c r="E31" s="68">
        <v>0</v>
      </c>
      <c r="F31" s="68">
        <v>0</v>
      </c>
      <c r="G31" s="68"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</row>
    <row r="32" spans="1:61" s="22" customFormat="1" ht="15.75" thickBot="1">
      <c r="A32" s="51">
        <v>25</v>
      </c>
      <c r="B32" s="54"/>
      <c r="C32" s="55" t="s">
        <v>41</v>
      </c>
      <c r="D32" s="69">
        <v>0</v>
      </c>
      <c r="E32" s="69">
        <v>0</v>
      </c>
      <c r="F32" s="69">
        <v>0</v>
      </c>
      <c r="G32" s="69">
        <v>420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</row>
    <row r="33" spans="1:61" s="22" customFormat="1" ht="16.5" customHeight="1" thickBot="1">
      <c r="A33" s="39">
        <v>26</v>
      </c>
      <c r="B33" s="280" t="s">
        <v>27</v>
      </c>
      <c r="C33" s="281"/>
      <c r="D33" s="71">
        <v>0</v>
      </c>
      <c r="E33" s="71">
        <v>0</v>
      </c>
      <c r="F33" s="71">
        <v>330</v>
      </c>
      <c r="G33" s="61"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</row>
    <row r="34" spans="1:61" s="22" customFormat="1" ht="15.75" thickBot="1">
      <c r="A34" s="39">
        <v>27</v>
      </c>
      <c r="B34" s="282" t="s">
        <v>28</v>
      </c>
      <c r="C34" s="283"/>
      <c r="D34" s="61">
        <f>D24-D7</f>
        <v>-158</v>
      </c>
      <c r="E34" s="61">
        <f>E24-E7</f>
        <v>0</v>
      </c>
      <c r="F34" s="61">
        <f>F24-F7</f>
        <v>1559</v>
      </c>
      <c r="G34" s="61">
        <f>G24-G7</f>
        <v>0</v>
      </c>
      <c r="H34" s="20"/>
      <c r="I34" s="20"/>
      <c r="J34" s="20"/>
      <c r="K34" s="2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1:60" s="22" customFormat="1" ht="15">
      <c r="A35" s="40">
        <v>28</v>
      </c>
      <c r="B35" s="284" t="s">
        <v>29</v>
      </c>
      <c r="C35" s="285"/>
      <c r="D35" s="72"/>
      <c r="E35" s="73"/>
      <c r="F35" s="72"/>
      <c r="G35" s="73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s="25" customFormat="1" ht="15">
      <c r="A36" s="40">
        <v>29</v>
      </c>
      <c r="B36" s="57" t="s">
        <v>43</v>
      </c>
      <c r="C36" s="58"/>
      <c r="D36" s="74">
        <v>71</v>
      </c>
      <c r="E36" s="75">
        <v>0</v>
      </c>
      <c r="F36" s="74">
        <v>0</v>
      </c>
      <c r="G36" s="75">
        <v>1300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5" customFormat="1" ht="15">
      <c r="A37" s="40">
        <v>30</v>
      </c>
      <c r="B37" s="276" t="s">
        <v>44</v>
      </c>
      <c r="C37" s="277"/>
      <c r="D37" s="76">
        <v>232</v>
      </c>
      <c r="E37" s="76">
        <v>3330</v>
      </c>
      <c r="F37" s="76">
        <v>568</v>
      </c>
      <c r="G37" s="76">
        <v>1300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5" customFormat="1" ht="15">
      <c r="A38" s="40">
        <v>31</v>
      </c>
      <c r="B38" s="276" t="s">
        <v>30</v>
      </c>
      <c r="C38" s="277"/>
      <c r="D38" s="76">
        <v>0</v>
      </c>
      <c r="E38" s="76">
        <v>0</v>
      </c>
      <c r="F38" s="76">
        <v>158</v>
      </c>
      <c r="G38" s="76">
        <v>0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36" s="25" customFormat="1" ht="15">
      <c r="A39" s="40">
        <v>32</v>
      </c>
      <c r="B39" s="276" t="s">
        <v>31</v>
      </c>
      <c r="C39" s="277"/>
      <c r="D39" s="76">
        <v>0</v>
      </c>
      <c r="E39" s="76">
        <v>0</v>
      </c>
      <c r="F39" s="76">
        <v>0</v>
      </c>
      <c r="G39" s="76">
        <v>60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</row>
    <row r="40" spans="1:36" s="25" customFormat="1" ht="15">
      <c r="A40" s="40">
        <v>33</v>
      </c>
      <c r="B40" s="276" t="s">
        <v>32</v>
      </c>
      <c r="C40" s="277"/>
      <c r="D40" s="74">
        <v>36</v>
      </c>
      <c r="E40" s="74">
        <v>37</v>
      </c>
      <c r="F40" s="74">
        <v>36</v>
      </c>
      <c r="G40" s="74">
        <v>37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</row>
    <row r="41" spans="1:36" s="25" customFormat="1" ht="15">
      <c r="A41" s="40">
        <v>34</v>
      </c>
      <c r="B41" s="276" t="s">
        <v>66</v>
      </c>
      <c r="C41" s="277"/>
      <c r="D41" s="77">
        <f>D15/D40/12*1000</f>
        <v>16270.833333333332</v>
      </c>
      <c r="E41" s="77">
        <f>E15/E40/12*1000</f>
        <v>17590.09009009009</v>
      </c>
      <c r="F41" s="77">
        <f>F15/F40/6*1000</f>
        <v>16425.925925925927</v>
      </c>
      <c r="G41" s="77">
        <f>G15/G40/12*1000</f>
        <v>18806.30630630631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7" s="30" customFormat="1" ht="12.75" customHeight="1">
      <c r="A42" s="26"/>
      <c r="B42" s="26"/>
      <c r="C42" s="27"/>
      <c r="D42" s="28"/>
      <c r="E42" s="29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</row>
    <row r="43" spans="3:7" ht="15.75">
      <c r="C43" s="289" t="s">
        <v>77</v>
      </c>
      <c r="D43" s="290"/>
      <c r="E43" s="290"/>
      <c r="F43" s="290"/>
      <c r="G43" s="290"/>
    </row>
    <row r="44" spans="3:7" ht="15.75" customHeight="1" hidden="1">
      <c r="C44" s="290"/>
      <c r="D44" s="290"/>
      <c r="E44" s="290"/>
      <c r="F44" s="290"/>
      <c r="G44" s="290"/>
    </row>
    <row r="45" spans="3:7" ht="15.75">
      <c r="C45" s="290"/>
      <c r="D45" s="290"/>
      <c r="E45" s="290"/>
      <c r="F45" s="290"/>
      <c r="G45" s="290"/>
    </row>
    <row r="46" spans="3:7" ht="15.75">
      <c r="C46" s="290"/>
      <c r="D46" s="290"/>
      <c r="E46" s="290"/>
      <c r="F46" s="290"/>
      <c r="G46" s="290"/>
    </row>
    <row r="47" spans="3:7" ht="15.75">
      <c r="C47" s="290"/>
      <c r="D47" s="290"/>
      <c r="E47" s="290"/>
      <c r="F47" s="290"/>
      <c r="G47" s="290"/>
    </row>
  </sheetData>
  <sheetProtection/>
  <mergeCells count="12">
    <mergeCell ref="A1:G1"/>
    <mergeCell ref="B41:C41"/>
    <mergeCell ref="B7:C7"/>
    <mergeCell ref="B37:C37"/>
    <mergeCell ref="B38:C38"/>
    <mergeCell ref="B33:C33"/>
    <mergeCell ref="B24:C24"/>
    <mergeCell ref="B39:C39"/>
    <mergeCell ref="B40:C40"/>
    <mergeCell ref="B34:C34"/>
    <mergeCell ref="B35:C35"/>
    <mergeCell ref="C43:G47"/>
  </mergeCells>
  <printOptions/>
  <pageMargins left="0.7874015748031497" right="0.52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kropackova irena</dc:creator>
  <cp:keywords/>
  <dc:description/>
  <cp:lastModifiedBy>mikula</cp:lastModifiedBy>
  <cp:lastPrinted>2008-12-04T10:15:24Z</cp:lastPrinted>
  <dcterms:created xsi:type="dcterms:W3CDTF">2003-12-09T14:01:21Z</dcterms:created>
  <dcterms:modified xsi:type="dcterms:W3CDTF">2008-12-04T15:36:49Z</dcterms:modified>
  <cp:category/>
  <cp:version/>
  <cp:contentType/>
  <cp:contentStatus/>
</cp:coreProperties>
</file>