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3" r:id="rId2"/>
    <sheet name="11.10.2019" sheetId="4" r:id="rId3"/>
    <sheet name="21.10.2019" sheetId="5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4" l="1"/>
  <c r="T27" i="5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T22" i="5"/>
  <c r="S22" i="5"/>
  <c r="Q22" i="5"/>
  <c r="P22" i="5"/>
  <c r="O22" i="5"/>
  <c r="N22" i="5"/>
  <c r="M22" i="5"/>
  <c r="L22" i="5"/>
  <c r="K22" i="5"/>
  <c r="J22" i="5"/>
  <c r="I22" i="5"/>
  <c r="H22" i="5"/>
  <c r="G22" i="5"/>
  <c r="F22" i="5"/>
  <c r="T16" i="5"/>
  <c r="T17" i="5" s="1"/>
  <c r="T19" i="5" s="1"/>
  <c r="T24" i="5" s="1"/>
  <c r="T29" i="5" s="1"/>
  <c r="S16" i="5"/>
  <c r="S17" i="5" s="1"/>
  <c r="S19" i="5" s="1"/>
  <c r="S24" i="5" s="1"/>
  <c r="S29" i="5" s="1"/>
  <c r="Q16" i="5"/>
  <c r="Q17" i="5" s="1"/>
  <c r="P16" i="5"/>
  <c r="P17" i="5" s="1"/>
  <c r="P19" i="5" s="1"/>
  <c r="P24" i="5" s="1"/>
  <c r="P29" i="5" s="1"/>
  <c r="O16" i="5"/>
  <c r="O17" i="5" s="1"/>
  <c r="O19" i="5" s="1"/>
  <c r="O24" i="5" s="1"/>
  <c r="O29" i="5" s="1"/>
  <c r="N16" i="5"/>
  <c r="N17" i="5" s="1"/>
  <c r="N19" i="5" s="1"/>
  <c r="N24" i="5" s="1"/>
  <c r="N29" i="5" s="1"/>
  <c r="M16" i="5"/>
  <c r="M17" i="5" s="1"/>
  <c r="L16" i="5"/>
  <c r="L17" i="5" s="1"/>
  <c r="L19" i="5" s="1"/>
  <c r="L24" i="5" s="1"/>
  <c r="L29" i="5" s="1"/>
  <c r="K16" i="5"/>
  <c r="K17" i="5" s="1"/>
  <c r="K19" i="5" s="1"/>
  <c r="K24" i="5" s="1"/>
  <c r="K29" i="5" s="1"/>
  <c r="J16" i="5"/>
  <c r="J17" i="5" s="1"/>
  <c r="J19" i="5" s="1"/>
  <c r="J24" i="5" s="1"/>
  <c r="J29" i="5" s="1"/>
  <c r="I16" i="5"/>
  <c r="I17" i="5" s="1"/>
  <c r="I19" i="5" s="1"/>
  <c r="I24" i="5" s="1"/>
  <c r="I29" i="5" s="1"/>
  <c r="H16" i="5"/>
  <c r="H17" i="5" s="1"/>
  <c r="H19" i="5" s="1"/>
  <c r="H24" i="5" s="1"/>
  <c r="H29" i="5" s="1"/>
  <c r="G16" i="5"/>
  <c r="G17" i="5" s="1"/>
  <c r="G19" i="5" s="1"/>
  <c r="G24" i="5" s="1"/>
  <c r="G29" i="5" s="1"/>
  <c r="F16" i="5"/>
  <c r="F17" i="5" s="1"/>
  <c r="F19" i="5" s="1"/>
  <c r="F24" i="5" s="1"/>
  <c r="F29" i="5" s="1"/>
  <c r="Q14" i="5"/>
  <c r="Q19" i="5" s="1"/>
  <c r="Q24" i="5" s="1"/>
  <c r="Q29" i="5" s="1"/>
  <c r="M14" i="5"/>
  <c r="M19" i="5" s="1"/>
  <c r="T27" i="4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7" i="4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M19" i="4" s="1"/>
  <c r="M24" i="5" l="1"/>
  <c r="R19" i="5"/>
  <c r="U19" i="5" s="1"/>
  <c r="R14" i="5"/>
  <c r="U14" i="5" s="1"/>
  <c r="M24" i="4"/>
  <c r="R19" i="4"/>
  <c r="U19" i="4" s="1"/>
  <c r="R14" i="4"/>
  <c r="U14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M19" i="3" s="1"/>
  <c r="M29" i="5" l="1"/>
  <c r="R29" i="5" s="1"/>
  <c r="U29" i="5" s="1"/>
  <c r="R24" i="5"/>
  <c r="U24" i="5" s="1"/>
  <c r="M29" i="4"/>
  <c r="R29" i="4" s="1"/>
  <c r="U29" i="4" s="1"/>
  <c r="R24" i="4"/>
  <c r="U24" i="4" s="1"/>
  <c r="R14" i="3"/>
  <c r="U14" i="3" s="1"/>
  <c r="M24" i="3"/>
  <c r="R19" i="3"/>
  <c r="U19" i="3" s="1"/>
  <c r="N16" i="1"/>
  <c r="M16" i="1"/>
  <c r="L16" i="1"/>
  <c r="K16" i="1"/>
  <c r="J16" i="1"/>
  <c r="I16" i="1"/>
  <c r="H16" i="1"/>
  <c r="G16" i="1"/>
  <c r="F16" i="1"/>
  <c r="S16" i="1"/>
  <c r="M29" i="3" l="1"/>
  <c r="R29" i="3" s="1"/>
  <c r="U29" i="3" s="1"/>
  <c r="R24" i="3"/>
  <c r="U24" i="3" s="1"/>
  <c r="Q27" i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<sst xmlns="http://schemas.openxmlformats.org/spreadsheetml/2006/main" count="368" uniqueCount="80">
  <si>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</si>
  <si>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</si>
  <si>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</si>
  <si>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</si>
  <si>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</si>
  <si>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</si>
  <si>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</si>
  <si>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</si>
  <si>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</si>
  <si>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</si>
  <si>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</si>
  <si>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</si>
  <si>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</si>
  <si>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</si>
  <si>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</si>
  <si>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</si>
  <si>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</si>
  <si>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</si>
  <si>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</si>
  <si>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</si>
  <si>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</si>
  <si>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</si>
  <si>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</si>
  <si>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</si>
  <si>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</si>
  <si>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</si>
  <si>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</si>
  <si>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</si>
  <si>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</si>
  <si>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</si>
  <si>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</si>
  <si>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</si>
  <si>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</si>
  <si>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</si>
  <si>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</si>
  <si>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</si>
  <si>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</si>
  <si>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</si>
  <si>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</si>
  <si>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</si>
  <si>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</si>
  <si>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</si>
  <si>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</si>
  <si>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</si>
  <si>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</si>
  <si>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</si>
  <si>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</si>
  <si>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</si>
  <si>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</si>
  <si>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</si>
  <si>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</si>
  <si>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</si>
  <si>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</si>
  <si>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</si>
  <si>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</si>
  <si>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</si>
  <si>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</si>
  <si>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</si>
  <si>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</si>
  <si>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</si>
  <si>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</si>
  <si>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</si>
  <si>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</si>
  <si>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</si>
  <si>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</si>
  <si>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</si>
  <si>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</si>
  <si>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</si>
  <si>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</si>
  <si>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</si>
  <si>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</si>
  <si>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</si>
  <si>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</si>
  <si>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I/22</t>
  </si>
  <si>
    <t>Silnice I. Třídy</t>
  </si>
  <si>
    <t>I</t>
  </si>
  <si>
    <t>pondělí</t>
  </si>
  <si>
    <t>2-0270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</si>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</sst>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77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43714</v>
      </c>
      <c r="E4" s="116"/>
      <c r="F4" s="73" t="s">
        <v>14</v>
      </c>
      <c r="G4" s="74"/>
      <c r="H4" s="74"/>
      <c r="I4" s="75"/>
      <c r="J4" s="82" t="s">
        <v>64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63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43738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18">
        <v>1</v>
      </c>
      <c r="C8" s="176" t="s">
        <v>6</v>
      </c>
      <c r="D8" s="177"/>
      <c r="E8" s="178"/>
      <c r="F8" s="150" t="s">
        <v>74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14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14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20">
        <v>4</v>
      </c>
      <c r="C11" s="172" t="s">
        <v>9</v>
      </c>
      <c r="D11" s="173"/>
      <c r="E11" s="174"/>
      <c r="F11" s="156" t="s">
        <v>75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29" t="s">
        <v>19</v>
      </c>
      <c r="N12" s="19" t="s">
        <v>21</v>
      </c>
      <c r="O12" s="132" t="s">
        <v>20</v>
      </c>
      <c r="P12" s="134"/>
      <c r="Q12" s="30" t="s">
        <v>20</v>
      </c>
      <c r="R12" s="28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338</v>
      </c>
      <c r="G14" s="89">
        <v>100</v>
      </c>
      <c r="H14" s="89">
        <v>24</v>
      </c>
      <c r="I14" s="89">
        <v>29</v>
      </c>
      <c r="J14" s="89">
        <v>65</v>
      </c>
      <c r="K14" s="89">
        <v>14</v>
      </c>
      <c r="L14" s="89">
        <v>12</v>
      </c>
      <c r="M14" s="89">
        <f>SUM(F14:L15)</f>
        <v>582</v>
      </c>
      <c r="N14" s="89">
        <v>287</v>
      </c>
      <c r="O14" s="89">
        <v>26</v>
      </c>
      <c r="P14" s="89">
        <v>0</v>
      </c>
      <c r="Q14" s="89">
        <f>SUM(O14:P15)</f>
        <v>26</v>
      </c>
      <c r="R14" s="89">
        <f>SUM(M14,N14,Q14)</f>
        <v>895</v>
      </c>
      <c r="S14" s="171">
        <v>3217</v>
      </c>
      <c r="T14" s="89">
        <v>40</v>
      </c>
      <c r="U14" s="117">
        <f>SUM(R14:T15)</f>
        <v>4152</v>
      </c>
    </row>
    <row r="15" spans="2:21" s="4" customFormat="1" ht="24" customHeight="1" x14ac:dyDescent="0.25">
      <c r="B15" s="119"/>
      <c r="C15" s="128"/>
      <c r="D15" s="129"/>
      <c r="E15" s="26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7.5+8.33+8.56+8.53+7.8+6.95+5.83+4.61</f>
        <v>58.11</v>
      </c>
      <c r="G16" s="32">
        <f t="shared" ref="G16:L16" si="0">7.5+8.33+8.56+8.53+7.8+6.95+5.83+4.61</f>
        <v>58.11</v>
      </c>
      <c r="H16" s="32">
        <f t="shared" si="0"/>
        <v>58.11</v>
      </c>
      <c r="I16" s="32">
        <f t="shared" si="0"/>
        <v>58.11</v>
      </c>
      <c r="J16" s="32">
        <f t="shared" si="0"/>
        <v>58.11</v>
      </c>
      <c r="K16" s="32">
        <f t="shared" si="0"/>
        <v>58.11</v>
      </c>
      <c r="L16" s="32">
        <f t="shared" si="0"/>
        <v>58.11</v>
      </c>
      <c r="M16" s="32">
        <f>7.5+8.33+8.56+8.53+7.8+6.95+5.83+4.61</f>
        <v>58.11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6.84+6.37+6.07+5.78+6.47+7.83+8.28+7.68</f>
        <v>55.32</v>
      </c>
      <c r="T16" s="32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1.7208742040956806</v>
      </c>
      <c r="G17" s="100">
        <f t="shared" si="1"/>
        <v>1.7208742040956806</v>
      </c>
      <c r="H17" s="100">
        <f t="shared" si="1"/>
        <v>1.7208742040956806</v>
      </c>
      <c r="I17" s="100">
        <f t="shared" si="1"/>
        <v>1.7208742040956806</v>
      </c>
      <c r="J17" s="100">
        <f t="shared" si="1"/>
        <v>1.7208742040956806</v>
      </c>
      <c r="K17" s="100">
        <f t="shared" si="1"/>
        <v>1.7208742040956806</v>
      </c>
      <c r="L17" s="100">
        <f t="shared" si="1"/>
        <v>1.7208742040956806</v>
      </c>
      <c r="M17" s="100">
        <f t="shared" si="1"/>
        <v>1.7208742040956806</v>
      </c>
      <c r="N17" s="100">
        <f t="shared" si="1"/>
        <v>1.8814675446848539</v>
      </c>
      <c r="O17" s="100">
        <f t="shared" si="1"/>
        <v>1.893939393939394</v>
      </c>
      <c r="P17" s="100">
        <f t="shared" si="1"/>
        <v>1.893939393939394</v>
      </c>
      <c r="Q17" s="100">
        <f t="shared" si="1"/>
        <v>1.893939393939394</v>
      </c>
      <c r="R17" s="90"/>
      <c r="S17" s="100">
        <f>100/S16</f>
        <v>1.8076644974692697</v>
      </c>
      <c r="T17" s="10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24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P19" si="2">F14*F17</f>
        <v>581.65548098433999</v>
      </c>
      <c r="G19" s="99">
        <f t="shared" si="2"/>
        <v>172.08742040956807</v>
      </c>
      <c r="H19" s="99">
        <f t="shared" si="2"/>
        <v>41.300980898296331</v>
      </c>
      <c r="I19" s="99">
        <f t="shared" si="2"/>
        <v>49.905351918774734</v>
      </c>
      <c r="J19" s="99">
        <f t="shared" si="2"/>
        <v>111.85682326621924</v>
      </c>
      <c r="K19" s="99">
        <f t="shared" si="2"/>
        <v>24.092238857339527</v>
      </c>
      <c r="L19" s="99">
        <f t="shared" si="2"/>
        <v>20.650490449148165</v>
      </c>
      <c r="M19" s="99">
        <f t="shared" ref="M19" si="3">M14*M17</f>
        <v>1001.5487867836861</v>
      </c>
      <c r="N19" s="99">
        <f t="shared" si="2"/>
        <v>539.98118532455305</v>
      </c>
      <c r="O19" s="99">
        <f t="shared" si="2"/>
        <v>49.242424242424242</v>
      </c>
      <c r="P19" s="99">
        <f t="shared" si="2"/>
        <v>0</v>
      </c>
      <c r="Q19" s="99">
        <f t="shared" ref="Q19" si="4">Q14*Q17</f>
        <v>49.242424242424242</v>
      </c>
      <c r="R19" s="91">
        <f>SUM(M19,N19,Q19)</f>
        <v>1590.7723963506635</v>
      </c>
      <c r="S19" s="99">
        <f>S14*S17</f>
        <v>5815.2566883586405</v>
      </c>
      <c r="T19" s="99">
        <f>T14*T17</f>
        <v>71.761750986724081</v>
      </c>
      <c r="U19" s="148">
        <f>SUM(R19:T20)</f>
        <v>7477.7908356960279</v>
      </c>
    </row>
    <row r="20" spans="2:21" s="4" customFormat="1" ht="24" customHeight="1" x14ac:dyDescent="0.25">
      <c r="B20" s="119"/>
      <c r="C20" s="128"/>
      <c r="D20" s="145"/>
      <c r="E20" s="26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126.9</v>
      </c>
      <c r="G21" s="31">
        <v>126.9</v>
      </c>
      <c r="H21" s="31">
        <v>126.9</v>
      </c>
      <c r="I21" s="31">
        <v>126.9</v>
      </c>
      <c r="J21" s="31">
        <v>126.9</v>
      </c>
      <c r="K21" s="31">
        <v>126.9</v>
      </c>
      <c r="L21" s="31">
        <v>126.9</v>
      </c>
      <c r="M21" s="31">
        <v>126.9</v>
      </c>
      <c r="N21" s="31">
        <v>124.6</v>
      </c>
      <c r="O21" s="31">
        <v>124.8</v>
      </c>
      <c r="P21" s="31">
        <v>124.8</v>
      </c>
      <c r="Q21" s="31">
        <v>124.8</v>
      </c>
      <c r="R21" s="31"/>
      <c r="S21" s="31">
        <v>117.7</v>
      </c>
      <c r="T21" s="31">
        <v>106.7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0.78802206461780921</v>
      </c>
      <c r="G22" s="94">
        <f>100/G21</f>
        <v>0.78802206461780921</v>
      </c>
      <c r="H22" s="94">
        <f t="shared" ref="H22:T22" si="5">100/H21</f>
        <v>0.78802206461780921</v>
      </c>
      <c r="I22" s="94">
        <f t="shared" si="5"/>
        <v>0.78802206461780921</v>
      </c>
      <c r="J22" s="94">
        <f t="shared" si="5"/>
        <v>0.78802206461780921</v>
      </c>
      <c r="K22" s="94">
        <f t="shared" si="5"/>
        <v>0.78802206461780921</v>
      </c>
      <c r="L22" s="94">
        <f t="shared" si="5"/>
        <v>0.78802206461780921</v>
      </c>
      <c r="M22" s="94">
        <f t="shared" si="5"/>
        <v>0.78802206461780921</v>
      </c>
      <c r="N22" s="94">
        <f t="shared" si="5"/>
        <v>0.8025682182985554</v>
      </c>
      <c r="O22" s="94">
        <f t="shared" si="5"/>
        <v>0.80128205128205132</v>
      </c>
      <c r="P22" s="94">
        <f t="shared" si="5"/>
        <v>0.80128205128205132</v>
      </c>
      <c r="Q22" s="94">
        <f t="shared" si="5"/>
        <v>0.80128205128205132</v>
      </c>
      <c r="R22" s="92"/>
      <c r="S22" s="94">
        <f t="shared" si="5"/>
        <v>0.84961767204757854</v>
      </c>
      <c r="T22" s="94">
        <f t="shared" si="5"/>
        <v>0.93720712277413309</v>
      </c>
      <c r="U22" s="149"/>
    </row>
    <row r="23" spans="2:21" s="4" customFormat="1" ht="24" customHeight="1" x14ac:dyDescent="0.25">
      <c r="B23" s="119"/>
      <c r="C23" s="128"/>
      <c r="D23" s="145"/>
      <c r="E23" s="26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7">
        <f>F19*F22</f>
        <v>458.35735302154444</v>
      </c>
      <c r="G24" s="57">
        <f>G19*G22</f>
        <v>135.60868432590075</v>
      </c>
      <c r="H24" s="57">
        <f t="shared" ref="H24:T24" si="6">H19*H22</f>
        <v>32.546084238216174</v>
      </c>
      <c r="I24" s="57">
        <f t="shared" si="6"/>
        <v>39.326518454511209</v>
      </c>
      <c r="J24" s="57">
        <f t="shared" si="6"/>
        <v>88.145644811835481</v>
      </c>
      <c r="K24" s="57">
        <f t="shared" si="6"/>
        <v>18.985215805626105</v>
      </c>
      <c r="L24" s="57">
        <f t="shared" si="6"/>
        <v>16.273042119108087</v>
      </c>
      <c r="M24" s="57">
        <f t="shared" ref="M24" si="7">M19*M22</f>
        <v>789.24254277674231</v>
      </c>
      <c r="N24" s="57">
        <f t="shared" si="6"/>
        <v>433.37173782066861</v>
      </c>
      <c r="O24" s="57">
        <f t="shared" si="6"/>
        <v>39.457070707070706</v>
      </c>
      <c r="P24" s="57">
        <f t="shared" si="6"/>
        <v>0</v>
      </c>
      <c r="Q24" s="57">
        <f t="shared" ref="Q24" si="8">Q19*Q22</f>
        <v>39.457070707070706</v>
      </c>
      <c r="R24" s="93">
        <f>SUM(M24,N24,Q24)</f>
        <v>1262.0713513044816</v>
      </c>
      <c r="S24" s="57">
        <f t="shared" si="6"/>
        <v>4940.7448499223792</v>
      </c>
      <c r="T24" s="57">
        <f t="shared" si="6"/>
        <v>67.25562416750148</v>
      </c>
      <c r="U24" s="147">
        <f>SUM(R24:T25)</f>
        <v>6270.0718253943614</v>
      </c>
    </row>
    <row r="25" spans="2:21" s="4" customFormat="1" ht="24" customHeight="1" x14ac:dyDescent="0.25">
      <c r="B25" s="119"/>
      <c r="C25" s="128"/>
      <c r="D25" s="145"/>
      <c r="E25" s="26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3"/>
      <c r="S25" s="57"/>
      <c r="T25" s="57"/>
      <c r="U25" s="147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106.8</v>
      </c>
      <c r="T26" s="32">
        <v>149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0.89605734767025091</v>
      </c>
      <c r="G27" s="94">
        <f t="shared" ref="G27:T27" si="9">100/G26</f>
        <v>0.89605734767025091</v>
      </c>
      <c r="H27" s="94">
        <f t="shared" si="9"/>
        <v>0.89605734767025091</v>
      </c>
      <c r="I27" s="94">
        <f t="shared" si="9"/>
        <v>0.89605734767025091</v>
      </c>
      <c r="J27" s="94">
        <f t="shared" si="9"/>
        <v>0.89605734767025091</v>
      </c>
      <c r="K27" s="94">
        <f t="shared" si="9"/>
        <v>0.89605734767025091</v>
      </c>
      <c r="L27" s="94">
        <f t="shared" si="9"/>
        <v>0.89605734767025091</v>
      </c>
      <c r="M27" s="94">
        <f t="shared" si="9"/>
        <v>0.89605734767025091</v>
      </c>
      <c r="N27" s="94">
        <f t="shared" si="9"/>
        <v>0.90171325518485113</v>
      </c>
      <c r="O27" s="94">
        <f t="shared" si="9"/>
        <v>0.91074681238615662</v>
      </c>
      <c r="P27" s="94">
        <f t="shared" si="9"/>
        <v>0.91074681238615662</v>
      </c>
      <c r="Q27" s="94">
        <f t="shared" si="9"/>
        <v>0.91074681238615662</v>
      </c>
      <c r="R27" s="94"/>
      <c r="S27" s="94">
        <f t="shared" si="9"/>
        <v>0.93632958801498134</v>
      </c>
      <c r="T27" s="94">
        <f t="shared" si="9"/>
        <v>0.67114093959731547</v>
      </c>
      <c r="U27" s="149"/>
    </row>
    <row r="28" spans="2:21" s="4" customFormat="1" ht="24" customHeight="1" x14ac:dyDescent="0.25">
      <c r="B28" s="119"/>
      <c r="C28" s="128"/>
      <c r="D28" s="145"/>
      <c r="E28" s="26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410.71447403364198</v>
      </c>
      <c r="G29" s="96">
        <f t="shared" ref="G29:T29" si="10">G24*G27</f>
        <v>121.51315799811896</v>
      </c>
      <c r="H29" s="96">
        <f t="shared" si="10"/>
        <v>29.163157919548542</v>
      </c>
      <c r="I29" s="96">
        <f t="shared" si="10"/>
        <v>35.238815819454487</v>
      </c>
      <c r="J29" s="96">
        <f t="shared" si="10"/>
        <v>78.983552698777316</v>
      </c>
      <c r="K29" s="96">
        <f t="shared" si="10"/>
        <v>17.011842119736652</v>
      </c>
      <c r="L29" s="96">
        <f t="shared" si="10"/>
        <v>14.581578959774271</v>
      </c>
      <c r="M29" s="96">
        <f t="shared" ref="M29" si="11">M24*M27</f>
        <v>707.20657954905232</v>
      </c>
      <c r="N29" s="96">
        <f t="shared" si="10"/>
        <v>390.77704041539096</v>
      </c>
      <c r="O29" s="96">
        <f t="shared" si="10"/>
        <v>35.935401372559838</v>
      </c>
      <c r="P29" s="96">
        <f t="shared" si="10"/>
        <v>0</v>
      </c>
      <c r="Q29" s="96">
        <f t="shared" ref="Q29" si="12">Q24*Q27</f>
        <v>35.935401372559838</v>
      </c>
      <c r="R29" s="95">
        <f>SUM(M29,N29,Q29)</f>
        <v>1133.9190213370032</v>
      </c>
      <c r="S29" s="96">
        <f t="shared" si="10"/>
        <v>4626.165589814962</v>
      </c>
      <c r="T29" s="96">
        <f t="shared" si="10"/>
        <v>45.138002796980864</v>
      </c>
      <c r="U29" s="146">
        <f>SUM(R29:T30)</f>
        <v>5805.2226139489458</v>
      </c>
    </row>
    <row r="30" spans="2:21" s="4" customFormat="1" ht="24" customHeight="1" x14ac:dyDescent="0.25">
      <c r="B30" s="119"/>
      <c r="C30" s="128"/>
      <c r="D30" s="145"/>
      <c r="E30" s="26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1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77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43724</v>
      </c>
      <c r="E4" s="116"/>
      <c r="F4" s="73" t="s">
        <v>14</v>
      </c>
      <c r="G4" s="74"/>
      <c r="H4" s="74"/>
      <c r="I4" s="75"/>
      <c r="J4" s="82" t="s">
        <v>76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63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43738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4">
        <v>1</v>
      </c>
      <c r="C8" s="176" t="s">
        <v>6</v>
      </c>
      <c r="D8" s="177"/>
      <c r="E8" s="178"/>
      <c r="F8" s="150" t="s">
        <v>74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38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38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39">
        <v>4</v>
      </c>
      <c r="C11" s="172" t="s">
        <v>9</v>
      </c>
      <c r="D11" s="173"/>
      <c r="E11" s="174"/>
      <c r="F11" s="156" t="s">
        <v>75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43" t="s">
        <v>19</v>
      </c>
      <c r="N12" s="19" t="s">
        <v>21</v>
      </c>
      <c r="O12" s="132" t="s">
        <v>20</v>
      </c>
      <c r="P12" s="134"/>
      <c r="Q12" s="42" t="s">
        <v>20</v>
      </c>
      <c r="R12" s="41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181">
        <v>347</v>
      </c>
      <c r="G14" s="181">
        <v>140</v>
      </c>
      <c r="H14" s="181">
        <v>23</v>
      </c>
      <c r="I14" s="181">
        <v>33</v>
      </c>
      <c r="J14" s="181">
        <v>71</v>
      </c>
      <c r="K14" s="181">
        <v>3</v>
      </c>
      <c r="L14" s="181">
        <v>23</v>
      </c>
      <c r="M14" s="181">
        <f>SUM(F14:L15)</f>
        <v>640</v>
      </c>
      <c r="N14" s="181">
        <v>312</v>
      </c>
      <c r="O14" s="181">
        <v>22</v>
      </c>
      <c r="P14" s="181">
        <v>0</v>
      </c>
      <c r="Q14" s="181">
        <f>SUM(O14:P15)</f>
        <v>22</v>
      </c>
      <c r="R14" s="181">
        <f>SUM(M14,N14,Q14)</f>
        <v>974</v>
      </c>
      <c r="S14" s="182">
        <v>2534</v>
      </c>
      <c r="T14" s="181">
        <v>30</v>
      </c>
      <c r="U14" s="183">
        <f>SUM(R14:T15)</f>
        <v>3538</v>
      </c>
    </row>
    <row r="15" spans="2:21" s="4" customFormat="1" ht="24" customHeight="1" x14ac:dyDescent="0.25">
      <c r="B15" s="119"/>
      <c r="C15" s="128"/>
      <c r="D15" s="129"/>
      <c r="E15" s="37" t="s">
        <v>12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2"/>
      <c r="T15" s="181"/>
      <c r="U15" s="183"/>
    </row>
    <row r="16" spans="2:21" s="4" customFormat="1" ht="24" customHeight="1" x14ac:dyDescent="0.25">
      <c r="B16" s="38"/>
      <c r="C16" s="40"/>
      <c r="D16" s="27"/>
      <c r="E16" s="45" t="s">
        <v>67</v>
      </c>
      <c r="F16" s="36">
        <f>7.5+8.33+8.56+8.53+7.8+6.95+5.83+4.61</f>
        <v>58.11</v>
      </c>
      <c r="G16" s="36">
        <f t="shared" ref="G16:L16" si="0">7.5+8.33+8.56+8.53+7.8+6.95+5.83+4.61</f>
        <v>58.11</v>
      </c>
      <c r="H16" s="36">
        <f t="shared" si="0"/>
        <v>58.11</v>
      </c>
      <c r="I16" s="36">
        <f t="shared" si="0"/>
        <v>58.11</v>
      </c>
      <c r="J16" s="36">
        <f t="shared" si="0"/>
        <v>58.11</v>
      </c>
      <c r="K16" s="36">
        <f t="shared" si="0"/>
        <v>58.11</v>
      </c>
      <c r="L16" s="36">
        <f t="shared" si="0"/>
        <v>58.11</v>
      </c>
      <c r="M16" s="36">
        <f>7.5+8.33+8.56+8.53+7.8+6.95+5.83+4.61</f>
        <v>58.11</v>
      </c>
      <c r="N16" s="36">
        <f>6.1+6.79+7.22+7.44+7.23+6.81+6.2+5.36</f>
        <v>53.150000000000006</v>
      </c>
      <c r="O16" s="36">
        <f>7.35+6.17+5.69+5.1+6.65+8.35+7.19+6.3</f>
        <v>52.8</v>
      </c>
      <c r="P16" s="36">
        <f>7.35+6.17+5.69+5.1+6.65+8.35+7.19+6.3</f>
        <v>52.8</v>
      </c>
      <c r="Q16" s="36">
        <f>7.35+6.17+5.69+5.1+6.65+8.35+7.19+6.3</f>
        <v>52.8</v>
      </c>
      <c r="R16" s="36"/>
      <c r="S16" s="35">
        <f>6.84+6.37+6.07+5.78+6.47+7.83+8.28+7.68</f>
        <v>55.32</v>
      </c>
      <c r="T16" s="36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1.7208742040956806</v>
      </c>
      <c r="G17" s="100">
        <f t="shared" si="1"/>
        <v>1.7208742040956806</v>
      </c>
      <c r="H17" s="100">
        <f t="shared" si="1"/>
        <v>1.7208742040956806</v>
      </c>
      <c r="I17" s="100">
        <f t="shared" si="1"/>
        <v>1.7208742040956806</v>
      </c>
      <c r="J17" s="100">
        <f t="shared" si="1"/>
        <v>1.7208742040956806</v>
      </c>
      <c r="K17" s="100">
        <f t="shared" si="1"/>
        <v>1.7208742040956806</v>
      </c>
      <c r="L17" s="100">
        <f t="shared" si="1"/>
        <v>1.7208742040956806</v>
      </c>
      <c r="M17" s="100">
        <f t="shared" si="1"/>
        <v>1.7208742040956806</v>
      </c>
      <c r="N17" s="100">
        <f t="shared" si="1"/>
        <v>1.8814675446848539</v>
      </c>
      <c r="O17" s="100">
        <f t="shared" si="1"/>
        <v>1.893939393939394</v>
      </c>
      <c r="P17" s="100">
        <f t="shared" si="1"/>
        <v>1.893939393939394</v>
      </c>
      <c r="Q17" s="100">
        <f t="shared" si="1"/>
        <v>1.893939393939394</v>
      </c>
      <c r="R17" s="90"/>
      <c r="S17" s="100">
        <f>100/S16</f>
        <v>1.8076644974692697</v>
      </c>
      <c r="T17" s="10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45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Q19" si="2">F14*F17</f>
        <v>597.14334882120113</v>
      </c>
      <c r="G19" s="99">
        <f t="shared" si="2"/>
        <v>240.9223885733953</v>
      </c>
      <c r="H19" s="99">
        <f t="shared" si="2"/>
        <v>39.580106694200651</v>
      </c>
      <c r="I19" s="99">
        <f t="shared" si="2"/>
        <v>56.788848735157458</v>
      </c>
      <c r="J19" s="99">
        <f t="shared" si="2"/>
        <v>122.18206849079333</v>
      </c>
      <c r="K19" s="99">
        <f t="shared" si="2"/>
        <v>5.1626226122870413</v>
      </c>
      <c r="L19" s="99">
        <f t="shared" si="2"/>
        <v>39.580106694200651</v>
      </c>
      <c r="M19" s="99">
        <f t="shared" si="2"/>
        <v>1101.3594906212356</v>
      </c>
      <c r="N19" s="99">
        <f t="shared" si="2"/>
        <v>587.01787394167445</v>
      </c>
      <c r="O19" s="99">
        <f t="shared" si="2"/>
        <v>41.666666666666671</v>
      </c>
      <c r="P19" s="99">
        <f t="shared" si="2"/>
        <v>0</v>
      </c>
      <c r="Q19" s="99">
        <f t="shared" si="2"/>
        <v>41.666666666666671</v>
      </c>
      <c r="R19" s="91">
        <f>SUM(M19,N19,Q19)</f>
        <v>1730.0440312295768</v>
      </c>
      <c r="S19" s="99">
        <f>S14*S17</f>
        <v>4580.6218365871291</v>
      </c>
      <c r="T19" s="99">
        <f>T14*T17</f>
        <v>53.821313240043061</v>
      </c>
      <c r="U19" s="148">
        <f>SUM(R19:T20)</f>
        <v>6364.4871810567493</v>
      </c>
    </row>
    <row r="20" spans="2:21" s="4" customFormat="1" ht="24" customHeight="1" x14ac:dyDescent="0.25">
      <c r="B20" s="119"/>
      <c r="C20" s="128"/>
      <c r="D20" s="145"/>
      <c r="E20" s="37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38"/>
      <c r="C21" s="40"/>
      <c r="D21" s="27"/>
      <c r="E21" s="45" t="s">
        <v>68</v>
      </c>
      <c r="F21" s="35">
        <v>125.4</v>
      </c>
      <c r="G21" s="35">
        <v>125.4</v>
      </c>
      <c r="H21" s="35">
        <v>125.4</v>
      </c>
      <c r="I21" s="35">
        <v>125.4</v>
      </c>
      <c r="J21" s="35">
        <v>125.4</v>
      </c>
      <c r="K21" s="35">
        <v>125.4</v>
      </c>
      <c r="L21" s="35">
        <v>125.4</v>
      </c>
      <c r="M21" s="35">
        <v>125.4</v>
      </c>
      <c r="N21" s="35">
        <v>139.30000000000001</v>
      </c>
      <c r="O21" s="35">
        <v>115.1</v>
      </c>
      <c r="P21" s="35">
        <v>115.1</v>
      </c>
      <c r="Q21" s="35">
        <v>115.1</v>
      </c>
      <c r="R21" s="35"/>
      <c r="S21" s="35">
        <v>103.8</v>
      </c>
      <c r="T21" s="35">
        <v>79.599999999999994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0.79744816586921852</v>
      </c>
      <c r="G22" s="94">
        <f>100/G21</f>
        <v>0.79744816586921852</v>
      </c>
      <c r="H22" s="94">
        <f t="shared" ref="H22:T22" si="3">100/H21</f>
        <v>0.79744816586921852</v>
      </c>
      <c r="I22" s="94">
        <f t="shared" si="3"/>
        <v>0.79744816586921852</v>
      </c>
      <c r="J22" s="94">
        <f t="shared" si="3"/>
        <v>0.79744816586921852</v>
      </c>
      <c r="K22" s="94">
        <f t="shared" si="3"/>
        <v>0.79744816586921852</v>
      </c>
      <c r="L22" s="94">
        <f t="shared" si="3"/>
        <v>0.79744816586921852</v>
      </c>
      <c r="M22" s="94">
        <f t="shared" si="3"/>
        <v>0.79744816586921852</v>
      </c>
      <c r="N22" s="94">
        <f t="shared" si="3"/>
        <v>0.71787508973438618</v>
      </c>
      <c r="O22" s="94">
        <f t="shared" si="3"/>
        <v>0.86880973066898348</v>
      </c>
      <c r="P22" s="94">
        <f t="shared" si="3"/>
        <v>0.86880973066898348</v>
      </c>
      <c r="Q22" s="94">
        <f t="shared" si="3"/>
        <v>0.86880973066898348</v>
      </c>
      <c r="R22" s="92"/>
      <c r="S22" s="94">
        <f t="shared" si="3"/>
        <v>0.96339113680154143</v>
      </c>
      <c r="T22" s="94">
        <f t="shared" si="3"/>
        <v>1.256281407035176</v>
      </c>
      <c r="U22" s="149"/>
    </row>
    <row r="23" spans="2:21" s="4" customFormat="1" ht="24" customHeight="1" x14ac:dyDescent="0.25">
      <c r="B23" s="119"/>
      <c r="C23" s="128"/>
      <c r="D23" s="145"/>
      <c r="E23" s="37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7">
        <f>F19*F22</f>
        <v>476.19086827846979</v>
      </c>
      <c r="G24" s="57">
        <f>G19*G22</f>
        <v>192.12311688468526</v>
      </c>
      <c r="H24" s="57">
        <f t="shared" ref="H24:T24" si="4">H19*H22</f>
        <v>31.563083488198288</v>
      </c>
      <c r="I24" s="57">
        <f t="shared" si="4"/>
        <v>45.286163265675803</v>
      </c>
      <c r="J24" s="57">
        <f t="shared" si="4"/>
        <v>97.433866420090368</v>
      </c>
      <c r="K24" s="57">
        <f t="shared" si="4"/>
        <v>4.116923933243255</v>
      </c>
      <c r="L24" s="57">
        <f t="shared" si="4"/>
        <v>31.563083488198288</v>
      </c>
      <c r="M24" s="57">
        <f t="shared" si="4"/>
        <v>878.27710575856111</v>
      </c>
      <c r="N24" s="57">
        <f t="shared" si="4"/>
        <v>421.40550893156814</v>
      </c>
      <c r="O24" s="57">
        <f t="shared" si="4"/>
        <v>36.200405444540984</v>
      </c>
      <c r="P24" s="57">
        <f t="shared" si="4"/>
        <v>0</v>
      </c>
      <c r="Q24" s="57">
        <f t="shared" si="4"/>
        <v>36.200405444540984</v>
      </c>
      <c r="R24" s="93">
        <f>SUM(M24,N24,Q24)</f>
        <v>1335.8830201346702</v>
      </c>
      <c r="S24" s="57">
        <f t="shared" si="4"/>
        <v>4412.9304784076385</v>
      </c>
      <c r="T24" s="57">
        <f t="shared" si="4"/>
        <v>67.614715125682238</v>
      </c>
      <c r="U24" s="147">
        <f>SUM(R24:T25)</f>
        <v>5816.4282136679903</v>
      </c>
    </row>
    <row r="25" spans="2:21" s="4" customFormat="1" ht="24" customHeight="1" x14ac:dyDescent="0.25">
      <c r="B25" s="119"/>
      <c r="C25" s="128"/>
      <c r="D25" s="145"/>
      <c r="E25" s="37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3"/>
      <c r="S25" s="57"/>
      <c r="T25" s="57"/>
      <c r="U25" s="147"/>
    </row>
    <row r="26" spans="2:21" s="4" customFormat="1" ht="24" customHeight="1" x14ac:dyDescent="0.25">
      <c r="B26" s="38"/>
      <c r="C26" s="40"/>
      <c r="D26" s="27"/>
      <c r="E26" s="45" t="s">
        <v>69</v>
      </c>
      <c r="F26" s="36">
        <v>111.6</v>
      </c>
      <c r="G26" s="36">
        <v>111.6</v>
      </c>
      <c r="H26" s="36">
        <v>111.6</v>
      </c>
      <c r="I26" s="36">
        <v>111.6</v>
      </c>
      <c r="J26" s="36">
        <v>111.6</v>
      </c>
      <c r="K26" s="36">
        <v>111.6</v>
      </c>
      <c r="L26" s="36">
        <v>111.6</v>
      </c>
      <c r="M26" s="36">
        <v>111.6</v>
      </c>
      <c r="N26" s="36">
        <v>110.9</v>
      </c>
      <c r="O26" s="36">
        <v>109.8</v>
      </c>
      <c r="P26" s="36">
        <v>109.8</v>
      </c>
      <c r="Q26" s="36">
        <v>109.8</v>
      </c>
      <c r="R26" s="36"/>
      <c r="S26" s="35">
        <v>106.8</v>
      </c>
      <c r="T26" s="36">
        <v>149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0.89605734767025091</v>
      </c>
      <c r="G27" s="94">
        <f t="shared" ref="G27:T27" si="5">100/G26</f>
        <v>0.89605734767025091</v>
      </c>
      <c r="H27" s="94">
        <f t="shared" si="5"/>
        <v>0.89605734767025091</v>
      </c>
      <c r="I27" s="94">
        <f t="shared" si="5"/>
        <v>0.89605734767025091</v>
      </c>
      <c r="J27" s="94">
        <f t="shared" si="5"/>
        <v>0.89605734767025091</v>
      </c>
      <c r="K27" s="94">
        <f t="shared" si="5"/>
        <v>0.89605734767025091</v>
      </c>
      <c r="L27" s="94">
        <f t="shared" si="5"/>
        <v>0.89605734767025091</v>
      </c>
      <c r="M27" s="94">
        <f t="shared" si="5"/>
        <v>0.89605734767025091</v>
      </c>
      <c r="N27" s="94">
        <f t="shared" si="5"/>
        <v>0.90171325518485113</v>
      </c>
      <c r="O27" s="94">
        <f t="shared" si="5"/>
        <v>0.91074681238615662</v>
      </c>
      <c r="P27" s="94">
        <f t="shared" si="5"/>
        <v>0.91074681238615662</v>
      </c>
      <c r="Q27" s="94">
        <f t="shared" si="5"/>
        <v>0.91074681238615662</v>
      </c>
      <c r="R27" s="94"/>
      <c r="S27" s="94">
        <f t="shared" si="5"/>
        <v>0.93632958801498134</v>
      </c>
      <c r="T27" s="94">
        <f t="shared" si="5"/>
        <v>0.67114093959731547</v>
      </c>
      <c r="U27" s="149"/>
    </row>
    <row r="28" spans="2:21" s="4" customFormat="1" ht="24" customHeight="1" x14ac:dyDescent="0.25">
      <c r="B28" s="119"/>
      <c r="C28" s="128"/>
      <c r="D28" s="145"/>
      <c r="E28" s="37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426.69432641439948</v>
      </c>
      <c r="G29" s="96">
        <f t="shared" ref="G29:T29" si="6">G24*G27</f>
        <v>172.15333054183267</v>
      </c>
      <c r="H29" s="96">
        <f t="shared" si="6"/>
        <v>28.282332874729651</v>
      </c>
      <c r="I29" s="96">
        <f t="shared" si="6"/>
        <v>40.578999342003407</v>
      </c>
      <c r="J29" s="96">
        <f t="shared" si="6"/>
        <v>87.306331917643703</v>
      </c>
      <c r="K29" s="96">
        <f t="shared" si="6"/>
        <v>3.6889999401821281</v>
      </c>
      <c r="L29" s="96">
        <f t="shared" si="6"/>
        <v>28.282332874729651</v>
      </c>
      <c r="M29" s="96">
        <f t="shared" si="6"/>
        <v>786.98665390552071</v>
      </c>
      <c r="N29" s="96">
        <f t="shared" si="6"/>
        <v>379.98693321151313</v>
      </c>
      <c r="O29" s="96">
        <f t="shared" si="6"/>
        <v>32.969403865702169</v>
      </c>
      <c r="P29" s="96">
        <f t="shared" si="6"/>
        <v>0</v>
      </c>
      <c r="Q29" s="96">
        <f t="shared" si="6"/>
        <v>32.969403865702169</v>
      </c>
      <c r="R29" s="95">
        <f>SUM(M29,N29,Q29)</f>
        <v>1199.9429909827359</v>
      </c>
      <c r="S29" s="96">
        <f t="shared" si="6"/>
        <v>4131.9573767861784</v>
      </c>
      <c r="T29" s="96">
        <f t="shared" si="6"/>
        <v>45.379003440055193</v>
      </c>
      <c r="U29" s="146">
        <f>SUM(R29:T30)</f>
        <v>5377.2793712089697</v>
      </c>
    </row>
    <row r="30" spans="2:21" s="4" customFormat="1" ht="24" customHeight="1" x14ac:dyDescent="0.25">
      <c r="B30" s="119"/>
      <c r="C30" s="128"/>
      <c r="D30" s="145"/>
      <c r="E30" s="37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3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77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43749</v>
      </c>
      <c r="E4" s="116"/>
      <c r="F4" s="73" t="s">
        <v>14</v>
      </c>
      <c r="G4" s="74"/>
      <c r="H4" s="74"/>
      <c r="I4" s="75"/>
      <c r="J4" s="82" t="s">
        <v>64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78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43768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8">
        <v>1</v>
      </c>
      <c r="C8" s="176" t="s">
        <v>6</v>
      </c>
      <c r="D8" s="177"/>
      <c r="E8" s="178"/>
      <c r="F8" s="150" t="s">
        <v>74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46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46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49">
        <v>4</v>
      </c>
      <c r="C11" s="172" t="s">
        <v>9</v>
      </c>
      <c r="D11" s="173"/>
      <c r="E11" s="174"/>
      <c r="F11" s="156" t="s">
        <v>75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54" t="s">
        <v>19</v>
      </c>
      <c r="N12" s="19" t="s">
        <v>21</v>
      </c>
      <c r="O12" s="132" t="s">
        <v>20</v>
      </c>
      <c r="P12" s="134"/>
      <c r="Q12" s="53" t="s">
        <v>20</v>
      </c>
      <c r="R12" s="52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332</v>
      </c>
      <c r="G14" s="89">
        <v>99</v>
      </c>
      <c r="H14" s="89">
        <v>16</v>
      </c>
      <c r="I14" s="89">
        <v>55</v>
      </c>
      <c r="J14" s="89">
        <v>87</v>
      </c>
      <c r="K14" s="89">
        <v>10</v>
      </c>
      <c r="L14" s="89">
        <v>12</v>
      </c>
      <c r="M14" s="89">
        <f>SUM(F14:L15)</f>
        <v>611</v>
      </c>
      <c r="N14" s="89">
        <v>278</v>
      </c>
      <c r="O14" s="89">
        <v>54</v>
      </c>
      <c r="P14" s="89">
        <v>0</v>
      </c>
      <c r="Q14" s="89">
        <f>SUM(O14:P15)</f>
        <v>54</v>
      </c>
      <c r="R14" s="89">
        <f>SUM(M14,N14,Q14)</f>
        <v>943</v>
      </c>
      <c r="S14" s="171">
        <v>3133</v>
      </c>
      <c r="T14" s="89">
        <v>35</v>
      </c>
      <c r="U14" s="117">
        <f>SUM(R14:T15)</f>
        <v>4111</v>
      </c>
    </row>
    <row r="15" spans="2:21" s="4" customFormat="1" ht="24" customHeight="1" x14ac:dyDescent="0.25">
      <c r="B15" s="119"/>
      <c r="C15" s="128"/>
      <c r="D15" s="129"/>
      <c r="E15" s="47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46"/>
      <c r="C16" s="51"/>
      <c r="D16" s="27"/>
      <c r="E16" s="50" t="s">
        <v>67</v>
      </c>
      <c r="F16" s="56">
        <f>7.5+8.33+8.56+8.53+7.8+6.95+5.83+4.61</f>
        <v>58.11</v>
      </c>
      <c r="G16" s="56">
        <f t="shared" ref="G16:L16" si="0">7.5+8.33+8.56+8.53+7.8+6.95+5.83+4.61</f>
        <v>58.11</v>
      </c>
      <c r="H16" s="56">
        <f t="shared" si="0"/>
        <v>58.11</v>
      </c>
      <c r="I16" s="56">
        <f t="shared" si="0"/>
        <v>58.11</v>
      </c>
      <c r="J16" s="56">
        <f t="shared" si="0"/>
        <v>58.11</v>
      </c>
      <c r="K16" s="56">
        <f t="shared" si="0"/>
        <v>58.11</v>
      </c>
      <c r="L16" s="56">
        <f t="shared" si="0"/>
        <v>58.11</v>
      </c>
      <c r="M16" s="56">
        <f>7.5+8.33+8.56+8.53+7.8+6.95+5.83+4.61</f>
        <v>58.11</v>
      </c>
      <c r="N16" s="56">
        <f>6.1+6.79+7.22+7.44+7.23+6.81+6.2+5.36</f>
        <v>53.150000000000006</v>
      </c>
      <c r="O16" s="56">
        <f>7.35+6.17+5.69+5.1+6.65+8.35+7.19+6.3</f>
        <v>52.8</v>
      </c>
      <c r="P16" s="56">
        <f>7.35+6.17+5.69+5.1+6.65+8.35+7.19+6.3</f>
        <v>52.8</v>
      </c>
      <c r="Q16" s="56">
        <f>7.35+6.17+5.69+5.1+6.65+8.35+7.19+6.3</f>
        <v>52.8</v>
      </c>
      <c r="R16" s="56"/>
      <c r="S16" s="55">
        <f>6.84+6.37+6.07+5.78+6.47+7.83+8.28+7.68</f>
        <v>55.32</v>
      </c>
      <c r="T16" s="56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90">
        <f t="shared" ref="F17:Q17" si="1">100/F16</f>
        <v>1.7208742040956806</v>
      </c>
      <c r="G17" s="90">
        <f t="shared" si="1"/>
        <v>1.7208742040956806</v>
      </c>
      <c r="H17" s="90">
        <f t="shared" si="1"/>
        <v>1.7208742040956806</v>
      </c>
      <c r="I17" s="90">
        <f t="shared" si="1"/>
        <v>1.7208742040956806</v>
      </c>
      <c r="J17" s="90">
        <f t="shared" si="1"/>
        <v>1.7208742040956806</v>
      </c>
      <c r="K17" s="90">
        <f t="shared" si="1"/>
        <v>1.7208742040956806</v>
      </c>
      <c r="L17" s="90">
        <f t="shared" si="1"/>
        <v>1.7208742040956806</v>
      </c>
      <c r="M17" s="90">
        <f t="shared" si="1"/>
        <v>1.7208742040956806</v>
      </c>
      <c r="N17" s="90">
        <f t="shared" si="1"/>
        <v>1.8814675446848539</v>
      </c>
      <c r="O17" s="90">
        <f t="shared" si="1"/>
        <v>1.893939393939394</v>
      </c>
      <c r="P17" s="90">
        <f t="shared" si="1"/>
        <v>1.893939393939394</v>
      </c>
      <c r="Q17" s="90">
        <f t="shared" si="1"/>
        <v>1.893939393939394</v>
      </c>
      <c r="R17" s="90"/>
      <c r="S17" s="90">
        <f>100/S16</f>
        <v>1.8076644974692697</v>
      </c>
      <c r="T17" s="9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50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1">
        <f t="shared" ref="F19:Q19" si="2">F14*F17</f>
        <v>571.33023575976597</v>
      </c>
      <c r="G19" s="91">
        <f t="shared" si="2"/>
        <v>170.36654620547239</v>
      </c>
      <c r="H19" s="91">
        <f t="shared" si="2"/>
        <v>27.533987265530889</v>
      </c>
      <c r="I19" s="91">
        <f t="shared" si="2"/>
        <v>94.64808122526243</v>
      </c>
      <c r="J19" s="91">
        <f t="shared" si="2"/>
        <v>149.71605575632421</v>
      </c>
      <c r="K19" s="91">
        <f t="shared" si="2"/>
        <v>17.208742040956807</v>
      </c>
      <c r="L19" s="91">
        <f t="shared" si="2"/>
        <v>20.650490449148165</v>
      </c>
      <c r="M19" s="91">
        <f t="shared" si="2"/>
        <v>1051.4541387024608</v>
      </c>
      <c r="N19" s="91">
        <f t="shared" si="2"/>
        <v>523.04797742238941</v>
      </c>
      <c r="O19" s="91">
        <f t="shared" si="2"/>
        <v>102.27272727272728</v>
      </c>
      <c r="P19" s="91">
        <f t="shared" si="2"/>
        <v>0</v>
      </c>
      <c r="Q19" s="91">
        <f t="shared" si="2"/>
        <v>102.27272727272728</v>
      </c>
      <c r="R19" s="91">
        <f>SUM(M19,N19,Q19)</f>
        <v>1676.7748433975773</v>
      </c>
      <c r="S19" s="91">
        <f>S14*S17</f>
        <v>5663.4128705712219</v>
      </c>
      <c r="T19" s="91">
        <f>T14*T17</f>
        <v>62.791532113383568</v>
      </c>
      <c r="U19" s="148">
        <f>SUM(R19:T20)</f>
        <v>7402.9792460821827</v>
      </c>
    </row>
    <row r="20" spans="2:21" s="4" customFormat="1" ht="24" customHeight="1" x14ac:dyDescent="0.25">
      <c r="B20" s="119"/>
      <c r="C20" s="128"/>
      <c r="D20" s="145"/>
      <c r="E20" s="47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8"/>
    </row>
    <row r="21" spans="2:21" s="4" customFormat="1" ht="24" customHeight="1" x14ac:dyDescent="0.25">
      <c r="B21" s="46"/>
      <c r="C21" s="51"/>
      <c r="D21" s="27"/>
      <c r="E21" s="50" t="s">
        <v>68</v>
      </c>
      <c r="F21" s="55">
        <v>126.9</v>
      </c>
      <c r="G21" s="55">
        <v>126.9</v>
      </c>
      <c r="H21" s="55">
        <v>126.9</v>
      </c>
      <c r="I21" s="55">
        <v>126.9</v>
      </c>
      <c r="J21" s="55">
        <v>126.9</v>
      </c>
      <c r="K21" s="55">
        <v>126.9</v>
      </c>
      <c r="L21" s="55">
        <v>126.9</v>
      </c>
      <c r="M21" s="55">
        <v>126.9</v>
      </c>
      <c r="N21" s="55">
        <v>124.6</v>
      </c>
      <c r="O21" s="55">
        <v>124.8</v>
      </c>
      <c r="P21" s="55">
        <v>124.8</v>
      </c>
      <c r="Q21" s="55">
        <v>124.8</v>
      </c>
      <c r="R21" s="55"/>
      <c r="S21" s="55">
        <v>117.7</v>
      </c>
      <c r="T21" s="55">
        <v>106.7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2">
        <f>100/F21</f>
        <v>0.78802206461780921</v>
      </c>
      <c r="G22" s="92">
        <f>100/G21</f>
        <v>0.78802206461780921</v>
      </c>
      <c r="H22" s="92">
        <f t="shared" ref="H22:T22" si="3">100/H21</f>
        <v>0.78802206461780921</v>
      </c>
      <c r="I22" s="92">
        <f t="shared" si="3"/>
        <v>0.78802206461780921</v>
      </c>
      <c r="J22" s="92">
        <f t="shared" si="3"/>
        <v>0.78802206461780921</v>
      </c>
      <c r="K22" s="92">
        <f t="shared" si="3"/>
        <v>0.78802206461780921</v>
      </c>
      <c r="L22" s="92">
        <f t="shared" si="3"/>
        <v>0.78802206461780921</v>
      </c>
      <c r="M22" s="92">
        <f t="shared" si="3"/>
        <v>0.78802206461780921</v>
      </c>
      <c r="N22" s="92">
        <f t="shared" si="3"/>
        <v>0.8025682182985554</v>
      </c>
      <c r="O22" s="92">
        <f t="shared" si="3"/>
        <v>0.80128205128205132</v>
      </c>
      <c r="P22" s="92">
        <f t="shared" si="3"/>
        <v>0.80128205128205132</v>
      </c>
      <c r="Q22" s="92">
        <f t="shared" si="3"/>
        <v>0.80128205128205132</v>
      </c>
      <c r="R22" s="92"/>
      <c r="S22" s="92">
        <f t="shared" si="3"/>
        <v>0.84961767204757854</v>
      </c>
      <c r="T22" s="92">
        <f t="shared" si="3"/>
        <v>0.93720712277413309</v>
      </c>
      <c r="U22" s="149"/>
    </row>
    <row r="23" spans="2:21" s="4" customFormat="1" ht="24" customHeight="1" x14ac:dyDescent="0.25">
      <c r="B23" s="119"/>
      <c r="C23" s="128"/>
      <c r="D23" s="145"/>
      <c r="E23" s="47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93">
        <f>F19*F22</f>
        <v>450.22083196199048</v>
      </c>
      <c r="G24" s="93">
        <f>G19*G22</f>
        <v>134.25259748264173</v>
      </c>
      <c r="H24" s="93">
        <f t="shared" ref="H24:T24" si="4">H19*H22</f>
        <v>21.697389492144119</v>
      </c>
      <c r="I24" s="93">
        <f t="shared" si="4"/>
        <v>74.584776379245412</v>
      </c>
      <c r="J24" s="93">
        <f t="shared" si="4"/>
        <v>117.97955536353365</v>
      </c>
      <c r="K24" s="93">
        <f t="shared" si="4"/>
        <v>13.560868432590075</v>
      </c>
      <c r="L24" s="93">
        <f t="shared" si="4"/>
        <v>16.273042119108087</v>
      </c>
      <c r="M24" s="93">
        <f t="shared" si="4"/>
        <v>828.5690612312535</v>
      </c>
      <c r="N24" s="93">
        <f t="shared" si="4"/>
        <v>419.7816833245501</v>
      </c>
      <c r="O24" s="93">
        <f t="shared" si="4"/>
        <v>81.949300699300707</v>
      </c>
      <c r="P24" s="93">
        <f t="shared" si="4"/>
        <v>0</v>
      </c>
      <c r="Q24" s="93">
        <f t="shared" si="4"/>
        <v>81.949300699300707</v>
      </c>
      <c r="R24" s="93">
        <f>SUM(M24,N24,Q24)</f>
        <v>1330.3000452551044</v>
      </c>
      <c r="S24" s="93">
        <f t="shared" si="4"/>
        <v>4811.7356589390156</v>
      </c>
      <c r="T24" s="93">
        <f t="shared" si="4"/>
        <v>58.848671146563795</v>
      </c>
      <c r="U24" s="147">
        <f>SUM(R24:T25)</f>
        <v>6200.8843753406836</v>
      </c>
    </row>
    <row r="25" spans="2:21" s="4" customFormat="1" ht="24" customHeight="1" x14ac:dyDescent="0.25">
      <c r="B25" s="119"/>
      <c r="C25" s="128"/>
      <c r="D25" s="145"/>
      <c r="E25" s="47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7"/>
    </row>
    <row r="26" spans="2:21" s="4" customFormat="1" ht="24" customHeight="1" x14ac:dyDescent="0.25">
      <c r="B26" s="46"/>
      <c r="C26" s="51"/>
      <c r="D26" s="27"/>
      <c r="E26" s="50" t="s">
        <v>69</v>
      </c>
      <c r="F26" s="56">
        <v>106.8</v>
      </c>
      <c r="G26" s="56">
        <v>106.8</v>
      </c>
      <c r="H26" s="56">
        <v>106.8</v>
      </c>
      <c r="I26" s="56">
        <v>106.8</v>
      </c>
      <c r="J26" s="56">
        <v>106.8</v>
      </c>
      <c r="K26" s="56">
        <v>106.8</v>
      </c>
      <c r="L26" s="56">
        <v>106.8</v>
      </c>
      <c r="M26" s="56">
        <v>106.8</v>
      </c>
      <c r="N26" s="56">
        <v>108.7</v>
      </c>
      <c r="O26" s="56">
        <v>104.9</v>
      </c>
      <c r="P26" s="56">
        <v>104.9</v>
      </c>
      <c r="Q26" s="56">
        <v>104.9</v>
      </c>
      <c r="R26" s="56"/>
      <c r="S26" s="55">
        <v>104</v>
      </c>
      <c r="T26" s="56">
        <v>58.4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0.93632958801498134</v>
      </c>
      <c r="G27" s="94">
        <f t="shared" ref="G27:T27" si="5">100/G26</f>
        <v>0.93632958801498134</v>
      </c>
      <c r="H27" s="94">
        <f t="shared" si="5"/>
        <v>0.93632958801498134</v>
      </c>
      <c r="I27" s="94">
        <f t="shared" si="5"/>
        <v>0.93632958801498134</v>
      </c>
      <c r="J27" s="94">
        <f t="shared" si="5"/>
        <v>0.93632958801498134</v>
      </c>
      <c r="K27" s="94">
        <f t="shared" si="5"/>
        <v>0.93632958801498134</v>
      </c>
      <c r="L27" s="94">
        <f t="shared" si="5"/>
        <v>0.93632958801498134</v>
      </c>
      <c r="M27" s="94">
        <f t="shared" si="5"/>
        <v>0.93632958801498134</v>
      </c>
      <c r="N27" s="94">
        <f t="shared" si="5"/>
        <v>0.91996320147194111</v>
      </c>
      <c r="O27" s="94">
        <f t="shared" si="5"/>
        <v>0.95328884652049561</v>
      </c>
      <c r="P27" s="94">
        <f t="shared" si="5"/>
        <v>0.95328884652049561</v>
      </c>
      <c r="Q27" s="94">
        <f t="shared" si="5"/>
        <v>0.95328884652049561</v>
      </c>
      <c r="R27" s="94"/>
      <c r="S27" s="94">
        <f t="shared" si="5"/>
        <v>0.96153846153846156</v>
      </c>
      <c r="T27" s="94">
        <f t="shared" si="5"/>
        <v>1.7123287671232876</v>
      </c>
      <c r="U27" s="149"/>
    </row>
    <row r="28" spans="2:21" s="4" customFormat="1" ht="24" customHeight="1" x14ac:dyDescent="0.25">
      <c r="B28" s="119"/>
      <c r="C28" s="128"/>
      <c r="D28" s="145"/>
      <c r="E28" s="47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421.55508610673269</v>
      </c>
      <c r="G29" s="96">
        <f t="shared" ref="G29:T29" si="6">G24*G27</f>
        <v>125.70467929086306</v>
      </c>
      <c r="H29" s="96">
        <f t="shared" si="6"/>
        <v>20.315907764179887</v>
      </c>
      <c r="I29" s="96">
        <f t="shared" si="6"/>
        <v>69.835932939368362</v>
      </c>
      <c r="J29" s="96">
        <f t="shared" si="6"/>
        <v>110.46774846772814</v>
      </c>
      <c r="K29" s="96">
        <f t="shared" si="6"/>
        <v>12.69744235261243</v>
      </c>
      <c r="L29" s="96">
        <f t="shared" si="6"/>
        <v>15.236930823134914</v>
      </c>
      <c r="M29" s="96">
        <f t="shared" si="6"/>
        <v>775.81372774461943</v>
      </c>
      <c r="N29" s="96">
        <f t="shared" si="6"/>
        <v>386.18370131053365</v>
      </c>
      <c r="O29" s="96">
        <f t="shared" si="6"/>
        <v>78.121354336797609</v>
      </c>
      <c r="P29" s="96">
        <f t="shared" si="6"/>
        <v>0</v>
      </c>
      <c r="Q29" s="96">
        <f t="shared" si="6"/>
        <v>78.121354336797609</v>
      </c>
      <c r="R29" s="95">
        <f>SUM(M29,N29,Q29)</f>
        <v>1240.1187833919507</v>
      </c>
      <c r="S29" s="96">
        <f t="shared" si="6"/>
        <v>4626.6689028259771</v>
      </c>
      <c r="T29" s="96">
        <f t="shared" si="6"/>
        <v>100.76827251123937</v>
      </c>
      <c r="U29" s="146">
        <f>SUM(R29:T30)</f>
        <v>5967.5559587291664</v>
      </c>
    </row>
    <row r="30" spans="2:21" s="4" customFormat="1" ht="24" customHeight="1" x14ac:dyDescent="0.25">
      <c r="B30" s="119"/>
      <c r="C30" s="128"/>
      <c r="D30" s="145"/>
      <c r="E30" s="47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4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77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43759</v>
      </c>
      <c r="E4" s="116"/>
      <c r="F4" s="73" t="s">
        <v>14</v>
      </c>
      <c r="G4" s="74"/>
      <c r="H4" s="74"/>
      <c r="I4" s="75"/>
      <c r="J4" s="82" t="s">
        <v>76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78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43768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8">
        <v>1</v>
      </c>
      <c r="C8" s="176" t="s">
        <v>6</v>
      </c>
      <c r="D8" s="177"/>
      <c r="E8" s="178"/>
      <c r="F8" s="150" t="s">
        <v>74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46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46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49">
        <v>4</v>
      </c>
      <c r="C11" s="172" t="s">
        <v>9</v>
      </c>
      <c r="D11" s="173"/>
      <c r="E11" s="174"/>
      <c r="F11" s="156" t="s">
        <v>75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54" t="s">
        <v>19</v>
      </c>
      <c r="N12" s="19" t="s">
        <v>21</v>
      </c>
      <c r="O12" s="132" t="s">
        <v>20</v>
      </c>
      <c r="P12" s="134"/>
      <c r="Q12" s="53" t="s">
        <v>20</v>
      </c>
      <c r="R12" s="52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181">
        <v>409</v>
      </c>
      <c r="G14" s="181">
        <v>131</v>
      </c>
      <c r="H14" s="181">
        <v>53</v>
      </c>
      <c r="I14" s="181">
        <v>94</v>
      </c>
      <c r="J14" s="181">
        <v>117</v>
      </c>
      <c r="K14" s="181">
        <v>6</v>
      </c>
      <c r="L14" s="181">
        <v>28</v>
      </c>
      <c r="M14" s="181">
        <f>SUM(F14:L15)</f>
        <v>838</v>
      </c>
      <c r="N14" s="181">
        <v>117</v>
      </c>
      <c r="O14" s="181">
        <v>27</v>
      </c>
      <c r="P14" s="181">
        <v>0</v>
      </c>
      <c r="Q14" s="181">
        <f>SUM(O14:P15)</f>
        <v>27</v>
      </c>
      <c r="R14" s="181">
        <f>SUM(M14,N14,Q14)</f>
        <v>982</v>
      </c>
      <c r="S14" s="182">
        <v>2619</v>
      </c>
      <c r="T14" s="181">
        <v>25</v>
      </c>
      <c r="U14" s="183">
        <f>SUM(R14:T15)</f>
        <v>3626</v>
      </c>
    </row>
    <row r="15" spans="2:21" s="4" customFormat="1" ht="24" customHeight="1" x14ac:dyDescent="0.25">
      <c r="B15" s="119"/>
      <c r="C15" s="128"/>
      <c r="D15" s="129"/>
      <c r="E15" s="47" t="s">
        <v>12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2"/>
      <c r="T15" s="181"/>
      <c r="U15" s="183"/>
    </row>
    <row r="16" spans="2:21" s="4" customFormat="1" ht="24" customHeight="1" x14ac:dyDescent="0.25">
      <c r="B16" s="46"/>
      <c r="C16" s="51"/>
      <c r="D16" s="27"/>
      <c r="E16" s="50" t="s">
        <v>67</v>
      </c>
      <c r="F16" s="56">
        <f>7.5+8.33+8.56+8.53+7.8+6.95+5.83+4.61</f>
        <v>58.11</v>
      </c>
      <c r="G16" s="56">
        <f t="shared" ref="G16:L16" si="0">7.5+8.33+8.56+8.53+7.8+6.95+5.83+4.61</f>
        <v>58.11</v>
      </c>
      <c r="H16" s="56">
        <f t="shared" si="0"/>
        <v>58.11</v>
      </c>
      <c r="I16" s="56">
        <f t="shared" si="0"/>
        <v>58.11</v>
      </c>
      <c r="J16" s="56">
        <f t="shared" si="0"/>
        <v>58.11</v>
      </c>
      <c r="K16" s="56">
        <f t="shared" si="0"/>
        <v>58.11</v>
      </c>
      <c r="L16" s="56">
        <f t="shared" si="0"/>
        <v>58.11</v>
      </c>
      <c r="M16" s="56">
        <f>7.5+8.33+8.56+8.53+7.8+6.95+5.83+4.61</f>
        <v>58.11</v>
      </c>
      <c r="N16" s="56">
        <f>6.1+6.79+7.22+7.44+7.23+6.81+6.2+5.36</f>
        <v>53.150000000000006</v>
      </c>
      <c r="O16" s="56">
        <f>7.35+6.17+5.69+5.1+6.65+8.35+7.19+6.3</f>
        <v>52.8</v>
      </c>
      <c r="P16" s="56">
        <f>7.35+6.17+5.69+5.1+6.65+8.35+7.19+6.3</f>
        <v>52.8</v>
      </c>
      <c r="Q16" s="56">
        <f>7.35+6.17+5.69+5.1+6.65+8.35+7.19+6.3</f>
        <v>52.8</v>
      </c>
      <c r="R16" s="56"/>
      <c r="S16" s="55">
        <f>6.84+6.37+6.07+5.78+6.47+7.83+8.28+7.68</f>
        <v>55.32</v>
      </c>
      <c r="T16" s="56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90">
        <f t="shared" ref="F17:Q17" si="1">100/F16</f>
        <v>1.7208742040956806</v>
      </c>
      <c r="G17" s="90">
        <f t="shared" si="1"/>
        <v>1.7208742040956806</v>
      </c>
      <c r="H17" s="90">
        <f t="shared" si="1"/>
        <v>1.7208742040956806</v>
      </c>
      <c r="I17" s="90">
        <f t="shared" si="1"/>
        <v>1.7208742040956806</v>
      </c>
      <c r="J17" s="90">
        <f t="shared" si="1"/>
        <v>1.7208742040956806</v>
      </c>
      <c r="K17" s="90">
        <f t="shared" si="1"/>
        <v>1.7208742040956806</v>
      </c>
      <c r="L17" s="90">
        <f t="shared" si="1"/>
        <v>1.7208742040956806</v>
      </c>
      <c r="M17" s="90">
        <f t="shared" si="1"/>
        <v>1.7208742040956806</v>
      </c>
      <c r="N17" s="90">
        <f t="shared" si="1"/>
        <v>1.8814675446848539</v>
      </c>
      <c r="O17" s="90">
        <f t="shared" si="1"/>
        <v>1.893939393939394</v>
      </c>
      <c r="P17" s="90">
        <f t="shared" si="1"/>
        <v>1.893939393939394</v>
      </c>
      <c r="Q17" s="90">
        <f t="shared" si="1"/>
        <v>1.893939393939394</v>
      </c>
      <c r="R17" s="90"/>
      <c r="S17" s="90">
        <f>100/S16</f>
        <v>1.8076644974692697</v>
      </c>
      <c r="T17" s="9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50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1">
        <f t="shared" ref="F19:Q19" si="2">F14*F17</f>
        <v>703.83754947513341</v>
      </c>
      <c r="G19" s="91">
        <f t="shared" si="2"/>
        <v>225.43452073653415</v>
      </c>
      <c r="H19" s="91">
        <f t="shared" si="2"/>
        <v>91.206332817071072</v>
      </c>
      <c r="I19" s="91">
        <f t="shared" si="2"/>
        <v>161.76217518499396</v>
      </c>
      <c r="J19" s="91">
        <f t="shared" si="2"/>
        <v>201.34228187919462</v>
      </c>
      <c r="K19" s="91">
        <f t="shared" si="2"/>
        <v>10.325245224574083</v>
      </c>
      <c r="L19" s="91">
        <f t="shared" si="2"/>
        <v>48.184477714679055</v>
      </c>
      <c r="M19" s="91">
        <f t="shared" si="2"/>
        <v>1442.0925830321803</v>
      </c>
      <c r="N19" s="91">
        <f t="shared" si="2"/>
        <v>220.13170272812789</v>
      </c>
      <c r="O19" s="91">
        <f t="shared" si="2"/>
        <v>51.13636363636364</v>
      </c>
      <c r="P19" s="91">
        <f t="shared" si="2"/>
        <v>0</v>
      </c>
      <c r="Q19" s="91">
        <f t="shared" si="2"/>
        <v>51.13636363636364</v>
      </c>
      <c r="R19" s="91">
        <f>SUM(M19,N19,Q19)</f>
        <v>1713.360649396672</v>
      </c>
      <c r="S19" s="91">
        <f>S14*S17</f>
        <v>4734.2733188720176</v>
      </c>
      <c r="T19" s="91">
        <f>T14*T17</f>
        <v>44.851094366702547</v>
      </c>
      <c r="U19" s="148">
        <f>SUM(R19:T20)</f>
        <v>6492.4850626353918</v>
      </c>
    </row>
    <row r="20" spans="2:21" s="4" customFormat="1" ht="24" customHeight="1" x14ac:dyDescent="0.25">
      <c r="B20" s="119"/>
      <c r="C20" s="128"/>
      <c r="D20" s="145"/>
      <c r="E20" s="47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8"/>
    </row>
    <row r="21" spans="2:21" s="4" customFormat="1" ht="24" customHeight="1" x14ac:dyDescent="0.25">
      <c r="B21" s="46"/>
      <c r="C21" s="51"/>
      <c r="D21" s="27"/>
      <c r="E21" s="50" t="s">
        <v>68</v>
      </c>
      <c r="F21" s="55">
        <v>125.4</v>
      </c>
      <c r="G21" s="55">
        <v>125.4</v>
      </c>
      <c r="H21" s="55">
        <v>125.4</v>
      </c>
      <c r="I21" s="55">
        <v>125.4</v>
      </c>
      <c r="J21" s="55">
        <v>125.4</v>
      </c>
      <c r="K21" s="55">
        <v>125.4</v>
      </c>
      <c r="L21" s="55">
        <v>125.4</v>
      </c>
      <c r="M21" s="55">
        <v>125.4</v>
      </c>
      <c r="N21" s="55">
        <v>139.30000000000001</v>
      </c>
      <c r="O21" s="55">
        <v>115.1</v>
      </c>
      <c r="P21" s="55">
        <v>115.1</v>
      </c>
      <c r="Q21" s="55">
        <v>115.1</v>
      </c>
      <c r="R21" s="55"/>
      <c r="S21" s="55">
        <v>103.8</v>
      </c>
      <c r="T21" s="55">
        <v>79.599999999999994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2">
        <f>100/F21</f>
        <v>0.79744816586921852</v>
      </c>
      <c r="G22" s="92">
        <f>100/G21</f>
        <v>0.79744816586921852</v>
      </c>
      <c r="H22" s="92">
        <f t="shared" ref="H22:T22" si="3">100/H21</f>
        <v>0.79744816586921852</v>
      </c>
      <c r="I22" s="92">
        <f t="shared" si="3"/>
        <v>0.79744816586921852</v>
      </c>
      <c r="J22" s="92">
        <f t="shared" si="3"/>
        <v>0.79744816586921852</v>
      </c>
      <c r="K22" s="92">
        <f t="shared" si="3"/>
        <v>0.79744816586921852</v>
      </c>
      <c r="L22" s="92">
        <f t="shared" si="3"/>
        <v>0.79744816586921852</v>
      </c>
      <c r="M22" s="92">
        <f t="shared" si="3"/>
        <v>0.79744816586921852</v>
      </c>
      <c r="N22" s="92">
        <f t="shared" si="3"/>
        <v>0.71787508973438618</v>
      </c>
      <c r="O22" s="92">
        <f t="shared" si="3"/>
        <v>0.86880973066898348</v>
      </c>
      <c r="P22" s="92">
        <f t="shared" si="3"/>
        <v>0.86880973066898348</v>
      </c>
      <c r="Q22" s="92">
        <f t="shared" si="3"/>
        <v>0.86880973066898348</v>
      </c>
      <c r="R22" s="92"/>
      <c r="S22" s="92">
        <f t="shared" si="3"/>
        <v>0.96339113680154143</v>
      </c>
      <c r="T22" s="92">
        <f t="shared" si="3"/>
        <v>1.256281407035176</v>
      </c>
      <c r="U22" s="149"/>
    </row>
    <row r="23" spans="2:21" s="4" customFormat="1" ht="24" customHeight="1" x14ac:dyDescent="0.25">
      <c r="B23" s="119"/>
      <c r="C23" s="128"/>
      <c r="D23" s="145"/>
      <c r="E23" s="47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93">
        <f>F19*F22</f>
        <v>561.27396289883052</v>
      </c>
      <c r="G24" s="93">
        <f>G19*G22</f>
        <v>179.77234508495548</v>
      </c>
      <c r="H24" s="93">
        <f t="shared" ref="H24:T24" si="4">H19*H22</f>
        <v>72.732322820630841</v>
      </c>
      <c r="I24" s="93">
        <f t="shared" si="4"/>
        <v>128.99694990828866</v>
      </c>
      <c r="J24" s="93">
        <f t="shared" si="4"/>
        <v>160.56003339648694</v>
      </c>
      <c r="K24" s="93">
        <f t="shared" si="4"/>
        <v>8.23384786648651</v>
      </c>
      <c r="L24" s="93">
        <f t="shared" si="4"/>
        <v>38.424623376937049</v>
      </c>
      <c r="M24" s="93">
        <f t="shared" si="4"/>
        <v>1149.9940853526159</v>
      </c>
      <c r="N24" s="93">
        <f t="shared" si="4"/>
        <v>158.02706584933804</v>
      </c>
      <c r="O24" s="93">
        <f t="shared" si="4"/>
        <v>44.427770318300297</v>
      </c>
      <c r="P24" s="93">
        <f t="shared" si="4"/>
        <v>0</v>
      </c>
      <c r="Q24" s="93">
        <f t="shared" si="4"/>
        <v>44.427770318300297</v>
      </c>
      <c r="R24" s="93">
        <f>SUM(M24,N24,Q24)</f>
        <v>1352.4489215202541</v>
      </c>
      <c r="S24" s="93">
        <f t="shared" si="4"/>
        <v>4560.9569545973191</v>
      </c>
      <c r="T24" s="93">
        <f t="shared" si="4"/>
        <v>56.345595938068534</v>
      </c>
      <c r="U24" s="147">
        <f>SUM(R24:T25)</f>
        <v>5969.7514720556419</v>
      </c>
    </row>
    <row r="25" spans="2:21" s="4" customFormat="1" ht="24" customHeight="1" x14ac:dyDescent="0.25">
      <c r="B25" s="119"/>
      <c r="C25" s="128"/>
      <c r="D25" s="145"/>
      <c r="E25" s="47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7"/>
    </row>
    <row r="26" spans="2:21" s="4" customFormat="1" ht="24" customHeight="1" x14ac:dyDescent="0.25">
      <c r="B26" s="46"/>
      <c r="C26" s="51"/>
      <c r="D26" s="27"/>
      <c r="E26" s="50" t="s">
        <v>69</v>
      </c>
      <c r="F26" s="56">
        <v>106.8</v>
      </c>
      <c r="G26" s="56">
        <v>106.8</v>
      </c>
      <c r="H26" s="56">
        <v>106.8</v>
      </c>
      <c r="I26" s="56">
        <v>106.8</v>
      </c>
      <c r="J26" s="56">
        <v>106.8</v>
      </c>
      <c r="K26" s="56">
        <v>106.8</v>
      </c>
      <c r="L26" s="56">
        <v>106.8</v>
      </c>
      <c r="M26" s="56">
        <v>106.8</v>
      </c>
      <c r="N26" s="56">
        <v>108.7</v>
      </c>
      <c r="O26" s="56">
        <v>104.9</v>
      </c>
      <c r="P26" s="56">
        <v>104.9</v>
      </c>
      <c r="Q26" s="56">
        <v>104.9</v>
      </c>
      <c r="R26" s="56"/>
      <c r="S26" s="55">
        <v>104</v>
      </c>
      <c r="T26" s="56">
        <v>58.4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2">
        <f>100/F26</f>
        <v>0.93632958801498134</v>
      </c>
      <c r="G27" s="92">
        <f t="shared" ref="G27:T27" si="5">100/G26</f>
        <v>0.93632958801498134</v>
      </c>
      <c r="H27" s="92">
        <f t="shared" si="5"/>
        <v>0.93632958801498134</v>
      </c>
      <c r="I27" s="92">
        <f t="shared" si="5"/>
        <v>0.93632958801498134</v>
      </c>
      <c r="J27" s="92">
        <f t="shared" si="5"/>
        <v>0.93632958801498134</v>
      </c>
      <c r="K27" s="92">
        <f t="shared" si="5"/>
        <v>0.93632958801498134</v>
      </c>
      <c r="L27" s="92">
        <f t="shared" si="5"/>
        <v>0.93632958801498134</v>
      </c>
      <c r="M27" s="92">
        <f t="shared" si="5"/>
        <v>0.93632958801498134</v>
      </c>
      <c r="N27" s="92">
        <f t="shared" si="5"/>
        <v>0.91996320147194111</v>
      </c>
      <c r="O27" s="92">
        <f t="shared" si="5"/>
        <v>0.95328884652049561</v>
      </c>
      <c r="P27" s="92">
        <f t="shared" si="5"/>
        <v>0.95328884652049561</v>
      </c>
      <c r="Q27" s="92">
        <f t="shared" si="5"/>
        <v>0.95328884652049561</v>
      </c>
      <c r="R27" s="92"/>
      <c r="S27" s="92">
        <f t="shared" si="5"/>
        <v>0.96153846153846156</v>
      </c>
      <c r="T27" s="92">
        <f t="shared" si="5"/>
        <v>1.7123287671232876</v>
      </c>
      <c r="U27" s="149"/>
    </row>
    <row r="28" spans="2:21" s="4" customFormat="1" ht="24" customHeight="1" x14ac:dyDescent="0.25">
      <c r="B28" s="119"/>
      <c r="C28" s="128"/>
      <c r="D28" s="145"/>
      <c r="E28" s="47" t="s">
        <v>22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525.53741844459785</v>
      </c>
      <c r="G29" s="96">
        <f t="shared" ref="G29:T29" si="6">G24*G27</f>
        <v>168.32616580988341</v>
      </c>
      <c r="H29" s="96">
        <f t="shared" si="6"/>
        <v>68.101425862013897</v>
      </c>
      <c r="I29" s="96">
        <f t="shared" si="6"/>
        <v>120.78366096281711</v>
      </c>
      <c r="J29" s="96">
        <f t="shared" si="6"/>
        <v>150.33710992180426</v>
      </c>
      <c r="K29" s="96">
        <f t="shared" si="6"/>
        <v>7.7095953806053474</v>
      </c>
      <c r="L29" s="96">
        <f t="shared" si="6"/>
        <v>35.978111776158286</v>
      </c>
      <c r="M29" s="96">
        <f t="shared" si="6"/>
        <v>1076.7734881578801</v>
      </c>
      <c r="N29" s="96">
        <f t="shared" si="6"/>
        <v>145.37908541797427</v>
      </c>
      <c r="O29" s="96">
        <f t="shared" si="6"/>
        <v>42.352497920210006</v>
      </c>
      <c r="P29" s="96">
        <f t="shared" si="6"/>
        <v>0</v>
      </c>
      <c r="Q29" s="96">
        <f t="shared" si="6"/>
        <v>42.352497920210006</v>
      </c>
      <c r="R29" s="95">
        <f>SUM(M29,N29,Q29)</f>
        <v>1264.5050714960644</v>
      </c>
      <c r="S29" s="96">
        <f t="shared" si="6"/>
        <v>4385.5355332666531</v>
      </c>
      <c r="T29" s="96">
        <f t="shared" si="6"/>
        <v>96.482184825459811</v>
      </c>
      <c r="U29" s="146">
        <f>SUM(R29:T30)</f>
        <v>5746.5227895881771</v>
      </c>
    </row>
    <row r="30" spans="2:21" s="4" customFormat="1" ht="24" customHeight="1" x14ac:dyDescent="0.25">
      <c r="B30" s="119"/>
      <c r="C30" s="128"/>
      <c r="D30" s="145"/>
      <c r="E30" s="47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4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2019-09-30T12:42:52Z</cp:lastPrinted>
  <dcterms:created xsi:type="dcterms:W3CDTF">2019-09-10T08:33:34Z</dcterms:created>
  <dcterms:modified xsi:type="dcterms:W3CDTF">2019-10-31T11:59:21Z</dcterms:modified>
</cp:coreProperties>
</file>