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pu\Sáčková\Sčítání dopravy\sčítání zima 2020\"/>
    </mc:Choice>
  </mc:AlternateContent>
  <bookViews>
    <workbookView xWindow="0" yWindow="0" windowWidth="28800" windowHeight="12435" activeTab="3"/>
  </bookViews>
  <sheets>
    <sheet name="10.1.2020" sheetId="1" r:id="rId1"/>
    <sheet name="20.1.2020" sheetId="2" r:id="rId2"/>
    <sheet name="7.2.2020" sheetId="3" r:id="rId3"/>
    <sheet name="17.2.2020" sheetId="4" r:id="rId4"/>
  </sheets>
  <definedNames>
    <definedName name="_xlnm.Print_Area" localSheetId="0">'10.1.2020'!$B$2:$U$46</definedName>
    <definedName name="_xlnm.Print_Area" localSheetId="3">'17.2.2020'!$B$2:$U$46</definedName>
    <definedName name="_xlnm.Print_Area" localSheetId="1">'20.1.2020'!$B$2:$U$46</definedName>
    <definedName name="_xlnm.Print_Area" localSheetId="2">'7.2.2020'!$B$2:$U$46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16" i="2" l="1"/>
  <c r="S16" i="2"/>
  <c r="Q16" i="2"/>
  <c r="P16" i="2"/>
  <c r="O16" i="2"/>
  <c r="N16" i="2"/>
  <c r="M16" i="2"/>
  <c r="L16" i="2"/>
  <c r="K16" i="2"/>
  <c r="J16" i="2"/>
  <c r="I16" i="2"/>
  <c r="H16" i="2"/>
  <c r="G16" i="2"/>
  <c r="F16" i="2"/>
  <c r="T16" i="1"/>
  <c r="S16" i="1"/>
  <c r="Q16" i="1"/>
  <c r="P16" i="1"/>
  <c r="O16" i="1"/>
  <c r="N16" i="1"/>
  <c r="M16" i="1"/>
  <c r="L16" i="1"/>
  <c r="K16" i="1"/>
  <c r="J16" i="1"/>
  <c r="I16" i="1"/>
  <c r="H16" i="1"/>
  <c r="G16" i="1"/>
  <c r="F16" i="1"/>
  <c r="T16" i="3"/>
  <c r="S16" i="3"/>
  <c r="Q16" i="3"/>
  <c r="P16" i="3"/>
  <c r="O16" i="3"/>
  <c r="N16" i="3"/>
  <c r="M16" i="3"/>
  <c r="L16" i="3"/>
  <c r="K16" i="3"/>
  <c r="J16" i="3"/>
  <c r="I16" i="3"/>
  <c r="H16" i="3"/>
  <c r="G16" i="3"/>
  <c r="F16" i="3"/>
  <c r="T16" i="4"/>
  <c r="S16" i="4"/>
  <c r="Q16" i="4"/>
  <c r="P16" i="4"/>
  <c r="O16" i="4"/>
  <c r="N16" i="4"/>
  <c r="M16" i="4"/>
  <c r="L16" i="4"/>
  <c r="K16" i="4"/>
  <c r="J16" i="4"/>
  <c r="I16" i="4"/>
  <c r="H16" i="4"/>
  <c r="G16" i="4"/>
  <c r="F16" i="4"/>
  <c r="T27" i="4" l="1"/>
  <c r="S27" i="4"/>
  <c r="Q27" i="4"/>
  <c r="P27" i="4"/>
  <c r="O27" i="4"/>
  <c r="N27" i="4"/>
  <c r="M27" i="4"/>
  <c r="L27" i="4"/>
  <c r="K27" i="4"/>
  <c r="J27" i="4"/>
  <c r="I27" i="4"/>
  <c r="H27" i="4"/>
  <c r="G27" i="4"/>
  <c r="F27" i="4"/>
  <c r="T22" i="4"/>
  <c r="S22" i="4"/>
  <c r="Q22" i="4"/>
  <c r="P22" i="4"/>
  <c r="O22" i="4"/>
  <c r="N22" i="4"/>
  <c r="M22" i="4"/>
  <c r="L22" i="4"/>
  <c r="K22" i="4"/>
  <c r="J22" i="4"/>
  <c r="I22" i="4"/>
  <c r="H22" i="4"/>
  <c r="G22" i="4"/>
  <c r="F22" i="4"/>
  <c r="T17" i="4"/>
  <c r="T19" i="4" s="1"/>
  <c r="T24" i="4" s="1"/>
  <c r="T29" i="4" s="1"/>
  <c r="S17" i="4"/>
  <c r="S19" i="4" s="1"/>
  <c r="S24" i="4" s="1"/>
  <c r="S29" i="4" s="1"/>
  <c r="Q17" i="4"/>
  <c r="P17" i="4"/>
  <c r="P19" i="4" s="1"/>
  <c r="P24" i="4" s="1"/>
  <c r="P29" i="4" s="1"/>
  <c r="O17" i="4"/>
  <c r="O19" i="4" s="1"/>
  <c r="O24" i="4" s="1"/>
  <c r="O29" i="4" s="1"/>
  <c r="N17" i="4"/>
  <c r="N19" i="4" s="1"/>
  <c r="N24" i="4" s="1"/>
  <c r="N29" i="4" s="1"/>
  <c r="M17" i="4"/>
  <c r="L17" i="4"/>
  <c r="L19" i="4" s="1"/>
  <c r="L24" i="4" s="1"/>
  <c r="L29" i="4" s="1"/>
  <c r="K17" i="4"/>
  <c r="K19" i="4" s="1"/>
  <c r="K24" i="4" s="1"/>
  <c r="K29" i="4" s="1"/>
  <c r="J17" i="4"/>
  <c r="J19" i="4" s="1"/>
  <c r="J24" i="4" s="1"/>
  <c r="J29" i="4" s="1"/>
  <c r="I17" i="4"/>
  <c r="I19" i="4" s="1"/>
  <c r="I24" i="4" s="1"/>
  <c r="I29" i="4" s="1"/>
  <c r="H17" i="4"/>
  <c r="H19" i="4" s="1"/>
  <c r="H24" i="4" s="1"/>
  <c r="H29" i="4" s="1"/>
  <c r="G17" i="4"/>
  <c r="G19" i="4" s="1"/>
  <c r="G24" i="4" s="1"/>
  <c r="G29" i="4" s="1"/>
  <c r="F17" i="4"/>
  <c r="F19" i="4" s="1"/>
  <c r="F24" i="4" s="1"/>
  <c r="F29" i="4" s="1"/>
  <c r="Q14" i="4"/>
  <c r="Q19" i="4" s="1"/>
  <c r="Q24" i="4" s="1"/>
  <c r="Q29" i="4" s="1"/>
  <c r="M14" i="4"/>
  <c r="T27" i="3"/>
  <c r="S27" i="3"/>
  <c r="Q27" i="3"/>
  <c r="P27" i="3"/>
  <c r="O27" i="3"/>
  <c r="N27" i="3"/>
  <c r="M27" i="3"/>
  <c r="L27" i="3"/>
  <c r="K27" i="3"/>
  <c r="J27" i="3"/>
  <c r="I27" i="3"/>
  <c r="H27" i="3"/>
  <c r="G27" i="3"/>
  <c r="F27" i="3"/>
  <c r="T22" i="3"/>
  <c r="S22" i="3"/>
  <c r="Q22" i="3"/>
  <c r="P22" i="3"/>
  <c r="O22" i="3"/>
  <c r="N22" i="3"/>
  <c r="M22" i="3"/>
  <c r="L22" i="3"/>
  <c r="K22" i="3"/>
  <c r="J22" i="3"/>
  <c r="I22" i="3"/>
  <c r="H22" i="3"/>
  <c r="G22" i="3"/>
  <c r="F22" i="3"/>
  <c r="T17" i="3"/>
  <c r="T19" i="3" s="1"/>
  <c r="T24" i="3" s="1"/>
  <c r="T29" i="3" s="1"/>
  <c r="S17" i="3"/>
  <c r="S19" i="3" s="1"/>
  <c r="S24" i="3" s="1"/>
  <c r="S29" i="3" s="1"/>
  <c r="Q17" i="3"/>
  <c r="P17" i="3"/>
  <c r="P19" i="3" s="1"/>
  <c r="P24" i="3" s="1"/>
  <c r="P29" i="3" s="1"/>
  <c r="O17" i="3"/>
  <c r="O19" i="3" s="1"/>
  <c r="O24" i="3" s="1"/>
  <c r="O29" i="3" s="1"/>
  <c r="N17" i="3"/>
  <c r="N19" i="3" s="1"/>
  <c r="N24" i="3" s="1"/>
  <c r="N29" i="3" s="1"/>
  <c r="M17" i="3"/>
  <c r="L17" i="3"/>
  <c r="L19" i="3" s="1"/>
  <c r="L24" i="3" s="1"/>
  <c r="L29" i="3" s="1"/>
  <c r="K17" i="3"/>
  <c r="K19" i="3" s="1"/>
  <c r="K24" i="3" s="1"/>
  <c r="K29" i="3" s="1"/>
  <c r="J17" i="3"/>
  <c r="J19" i="3" s="1"/>
  <c r="J24" i="3" s="1"/>
  <c r="J29" i="3" s="1"/>
  <c r="I17" i="3"/>
  <c r="I19" i="3" s="1"/>
  <c r="I24" i="3" s="1"/>
  <c r="I29" i="3" s="1"/>
  <c r="H17" i="3"/>
  <c r="H19" i="3" s="1"/>
  <c r="H24" i="3" s="1"/>
  <c r="H29" i="3" s="1"/>
  <c r="G17" i="3"/>
  <c r="G19" i="3" s="1"/>
  <c r="G24" i="3" s="1"/>
  <c r="G29" i="3" s="1"/>
  <c r="F17" i="3"/>
  <c r="F19" i="3" s="1"/>
  <c r="F24" i="3" s="1"/>
  <c r="F29" i="3" s="1"/>
  <c r="Q14" i="3"/>
  <c r="Q19" i="3" s="1"/>
  <c r="Q24" i="3" s="1"/>
  <c r="Q29" i="3" s="1"/>
  <c r="M14" i="3"/>
  <c r="M19" i="4" l="1"/>
  <c r="M24" i="4" s="1"/>
  <c r="R14" i="4"/>
  <c r="U14" i="4" s="1"/>
  <c r="R14" i="3"/>
  <c r="U14" i="3" s="1"/>
  <c r="M19" i="3"/>
  <c r="R19" i="3" s="1"/>
  <c r="U19" i="3" s="1"/>
  <c r="R19" i="4"/>
  <c r="U19" i="4" s="1"/>
  <c r="T27" i="2"/>
  <c r="S27" i="2"/>
  <c r="Q27" i="2"/>
  <c r="P27" i="2"/>
  <c r="O27" i="2"/>
  <c r="N27" i="2"/>
  <c r="M27" i="2"/>
  <c r="L27" i="2"/>
  <c r="K27" i="2"/>
  <c r="J27" i="2"/>
  <c r="I27" i="2"/>
  <c r="H27" i="2"/>
  <c r="G27" i="2"/>
  <c r="F27" i="2"/>
  <c r="T22" i="2"/>
  <c r="S22" i="2"/>
  <c r="Q22" i="2"/>
  <c r="P22" i="2"/>
  <c r="O22" i="2"/>
  <c r="N22" i="2"/>
  <c r="M22" i="2"/>
  <c r="L22" i="2"/>
  <c r="K22" i="2"/>
  <c r="J22" i="2"/>
  <c r="I22" i="2"/>
  <c r="H22" i="2"/>
  <c r="G22" i="2"/>
  <c r="F22" i="2"/>
  <c r="T17" i="2"/>
  <c r="T19" i="2" s="1"/>
  <c r="T24" i="2" s="1"/>
  <c r="T29" i="2" s="1"/>
  <c r="S17" i="2"/>
  <c r="S19" i="2" s="1"/>
  <c r="S24" i="2" s="1"/>
  <c r="S29" i="2" s="1"/>
  <c r="Q17" i="2"/>
  <c r="P17" i="2"/>
  <c r="P19" i="2" s="1"/>
  <c r="P24" i="2" s="1"/>
  <c r="P29" i="2" s="1"/>
  <c r="O17" i="2"/>
  <c r="O19" i="2" s="1"/>
  <c r="O24" i="2" s="1"/>
  <c r="O29" i="2" s="1"/>
  <c r="N17" i="2"/>
  <c r="N19" i="2" s="1"/>
  <c r="N24" i="2" s="1"/>
  <c r="N29" i="2" s="1"/>
  <c r="M17" i="2"/>
  <c r="L17" i="2"/>
  <c r="L19" i="2" s="1"/>
  <c r="L24" i="2" s="1"/>
  <c r="L29" i="2" s="1"/>
  <c r="K17" i="2"/>
  <c r="K19" i="2" s="1"/>
  <c r="K24" i="2" s="1"/>
  <c r="K29" i="2" s="1"/>
  <c r="J17" i="2"/>
  <c r="J19" i="2" s="1"/>
  <c r="J24" i="2" s="1"/>
  <c r="J29" i="2" s="1"/>
  <c r="I17" i="2"/>
  <c r="I19" i="2" s="1"/>
  <c r="I24" i="2" s="1"/>
  <c r="I29" i="2" s="1"/>
  <c r="H17" i="2"/>
  <c r="H19" i="2" s="1"/>
  <c r="H24" i="2" s="1"/>
  <c r="H29" i="2" s="1"/>
  <c r="G17" i="2"/>
  <c r="G19" i="2" s="1"/>
  <c r="G24" i="2" s="1"/>
  <c r="G29" i="2" s="1"/>
  <c r="F17" i="2"/>
  <c r="F19" i="2" s="1"/>
  <c r="F24" i="2" s="1"/>
  <c r="F29" i="2" s="1"/>
  <c r="Q14" i="2"/>
  <c r="Q19" i="2" s="1"/>
  <c r="Q24" i="2" s="1"/>
  <c r="Q29" i="2" s="1"/>
  <c r="M14" i="2"/>
  <c r="R14" i="2" s="1"/>
  <c r="U14" i="2" s="1"/>
  <c r="M24" i="3" l="1"/>
  <c r="R24" i="3" s="1"/>
  <c r="U24" i="3" s="1"/>
  <c r="R24" i="4"/>
  <c r="U24" i="4" s="1"/>
  <c r="M29" i="4"/>
  <c r="R29" i="4" s="1"/>
  <c r="U29" i="4" s="1"/>
  <c r="M19" i="2"/>
  <c r="R19" i="2" s="1"/>
  <c r="U19" i="2" s="1"/>
  <c r="M24" i="2" l="1"/>
  <c r="M29" i="2" s="1"/>
  <c r="R29" i="2" s="1"/>
  <c r="U29" i="2" s="1"/>
  <c r="M29" i="3"/>
  <c r="R29" i="3" s="1"/>
  <c r="U29" i="3" s="1"/>
  <c r="R24" i="2"/>
  <c r="U24" i="2" s="1"/>
  <c r="Q27" i="1" l="1"/>
  <c r="Q22" i="1"/>
  <c r="Q17" i="1"/>
  <c r="Q14" i="1"/>
  <c r="M27" i="1"/>
  <c r="M22" i="1"/>
  <c r="M17" i="1"/>
  <c r="T27" i="1"/>
  <c r="S27" i="1"/>
  <c r="P27" i="1"/>
  <c r="O27" i="1"/>
  <c r="N27" i="1"/>
  <c r="L27" i="1"/>
  <c r="K27" i="1"/>
  <c r="J27" i="1"/>
  <c r="I27" i="1"/>
  <c r="H27" i="1"/>
  <c r="G27" i="1"/>
  <c r="T22" i="1"/>
  <c r="S22" i="1"/>
  <c r="P22" i="1"/>
  <c r="O22" i="1"/>
  <c r="N22" i="1"/>
  <c r="L22" i="1"/>
  <c r="K22" i="1"/>
  <c r="J22" i="1"/>
  <c r="I22" i="1"/>
  <c r="H22" i="1"/>
  <c r="G22" i="1"/>
  <c r="F27" i="1"/>
  <c r="F22" i="1"/>
  <c r="N17" i="1"/>
  <c r="N19" i="1" s="1"/>
  <c r="P17" i="1"/>
  <c r="P19" i="1" s="1"/>
  <c r="L17" i="1"/>
  <c r="L19" i="1" s="1"/>
  <c r="K17" i="1"/>
  <c r="K19" i="1" s="1"/>
  <c r="I17" i="1"/>
  <c r="H17" i="1"/>
  <c r="G17" i="1"/>
  <c r="F17" i="1"/>
  <c r="O17" i="1"/>
  <c r="O19" i="1" s="1"/>
  <c r="J17" i="1"/>
  <c r="T17" i="1"/>
  <c r="T19" i="1" s="1"/>
  <c r="S17" i="1"/>
  <c r="S19" i="1" s="1"/>
  <c r="S24" i="1" l="1"/>
  <c r="S29" i="1" s="1"/>
  <c r="N24" i="1"/>
  <c r="N29" i="1" s="1"/>
  <c r="P24" i="1"/>
  <c r="P29" i="1" s="1"/>
  <c r="T24" i="1"/>
  <c r="T29" i="1" s="1"/>
  <c r="Q19" i="1"/>
  <c r="Q24" i="1" s="1"/>
  <c r="Q29" i="1" s="1"/>
  <c r="K24" i="1"/>
  <c r="K29" i="1" s="1"/>
  <c r="L24" i="1"/>
  <c r="O24" i="1"/>
  <c r="O29" i="1" s="1"/>
  <c r="L29" i="1"/>
  <c r="J19" i="1"/>
  <c r="J24" i="1" s="1"/>
  <c r="J29" i="1" s="1"/>
  <c r="I19" i="1"/>
  <c r="I24" i="1" s="1"/>
  <c r="I29" i="1" s="1"/>
  <c r="H19" i="1"/>
  <c r="H24" i="1" s="1"/>
  <c r="H29" i="1" s="1"/>
  <c r="G19" i="1"/>
  <c r="G24" i="1" s="1"/>
  <c r="G29" i="1" s="1"/>
  <c r="M14" i="1" l="1"/>
  <c r="F19" i="1"/>
  <c r="F24" i="1" s="1"/>
  <c r="F29" i="1" s="1"/>
  <c r="R14" i="1" l="1"/>
  <c r="U14" i="1" s="1"/>
  <c r="M19" i="1"/>
  <c r="R19" i="1" l="1"/>
  <c r="U19" i="1" s="1"/>
  <c r="M24" i="1"/>
  <c r="R24" i="1" l="1"/>
  <c r="U24" i="1" s="1"/>
  <c r="M29" i="1"/>
  <c r="R29" i="1" s="1"/>
  <c r="U29" i="1" s="1"/>
</calcChain>
</file>

<file path=xl/sharedStrings.xml><?xml version="1.0" encoding="utf-8"?>
<sst xmlns="http://schemas.openxmlformats.org/spreadsheetml/2006/main" count="368" uniqueCount="81">
  <si>
    <t>Komunikace</t>
  </si>
  <si>
    <t>Datum průzkumu</t>
  </si>
  <si>
    <t>Měsíc</t>
  </si>
  <si>
    <t>Doba průzkumu</t>
  </si>
  <si>
    <t>Vypracoval</t>
  </si>
  <si>
    <t>Komentář:</t>
  </si>
  <si>
    <t>Kategorie a třída komunikace</t>
  </si>
  <si>
    <t>Nedělní faktor</t>
  </si>
  <si>
    <t>Charakter provozu (pouze pro silnice II. a III. třídy)</t>
  </si>
  <si>
    <t>Skupina přepočtových koeficientů</t>
  </si>
  <si>
    <t>Intenzita dopravy za dobu průzkumu běžného pracovního dne</t>
  </si>
  <si>
    <t>Přepočtový koeficient denních variací intenzit dopravy</t>
  </si>
  <si>
    <t>[voz.]</t>
  </si>
  <si>
    <t>Stanoviště</t>
  </si>
  <si>
    <t>Den týdne</t>
  </si>
  <si>
    <t>Období roku</t>
  </si>
  <si>
    <t>Datum zpracování</t>
  </si>
  <si>
    <t>O</t>
  </si>
  <si>
    <t>M</t>
  </si>
  <si>
    <t>N</t>
  </si>
  <si>
    <t>A</t>
  </si>
  <si>
    <t>K</t>
  </si>
  <si>
    <t>[-]</t>
  </si>
  <si>
    <t>Denní intenzita dopravy (ve dnu průzkumu)</t>
  </si>
  <si>
    <t>[voz./den]</t>
  </si>
  <si>
    <t>Přepočtový koeficient týdenních variací intenzit dopravy</t>
  </si>
  <si>
    <t>Týdenní průměr denních intenzit dopravy</t>
  </si>
  <si>
    <t>Přepočtový koeficient ročních variací intenzit dopravy</t>
  </si>
  <si>
    <t>Roční průměr denních intenzit dopravy</t>
  </si>
  <si>
    <t>RPDI</t>
  </si>
  <si>
    <t>Odhad přesnosti určení RPDI</t>
  </si>
  <si>
    <t>[%]</t>
  </si>
  <si>
    <t>Přepočtový koeficient týdenních variací intenzit dopravy v pracovní den</t>
  </si>
  <si>
    <t>Roční průměr denních intenzit dopravy v pracovní dny</t>
  </si>
  <si>
    <t>Přepočtový koeficient RPDI na padesátirázovou intenzitu dopravy</t>
  </si>
  <si>
    <t>Padesátirázová intenzita dopravy</t>
  </si>
  <si>
    <t>[voz./hod]</t>
  </si>
  <si>
    <t>Přepočtový koeficient RPDI na špičkovou hodinovou intenzitu dopravy</t>
  </si>
  <si>
    <t>Intenzita špičkové hodiny</t>
  </si>
  <si>
    <r>
      <t>f</t>
    </r>
    <r>
      <rPr>
        <vertAlign val="subscript"/>
        <sz val="12"/>
        <color theme="1"/>
        <rFont val="Calibri"/>
        <family val="2"/>
        <charset val="238"/>
        <scheme val="minor"/>
      </rPr>
      <t>NE</t>
    </r>
    <r>
      <rPr>
        <sz val="12"/>
        <color theme="1"/>
        <rFont val="Calibri"/>
        <family val="2"/>
        <charset val="238"/>
        <scheme val="minor"/>
      </rPr>
      <t>[-]</t>
    </r>
  </si>
  <si>
    <r>
      <t>I</t>
    </r>
    <r>
      <rPr>
        <vertAlign val="subscript"/>
        <sz val="12"/>
        <color theme="1"/>
        <rFont val="Calibri"/>
        <family val="2"/>
        <charset val="238"/>
        <scheme val="minor"/>
      </rPr>
      <t>m</t>
    </r>
  </si>
  <si>
    <r>
      <rPr>
        <sz val="12"/>
        <color theme="1"/>
        <rFont val="Calibri"/>
        <family val="2"/>
        <charset val="238"/>
        <scheme val="minor"/>
      </rPr>
      <t>k</t>
    </r>
    <r>
      <rPr>
        <vertAlign val="subscript"/>
        <sz val="12"/>
        <color theme="1"/>
        <rFont val="Calibri"/>
        <family val="2"/>
        <charset val="238"/>
        <scheme val="minor"/>
      </rPr>
      <t>m,d</t>
    </r>
  </si>
  <si>
    <r>
      <t>I</t>
    </r>
    <r>
      <rPr>
        <vertAlign val="subscript"/>
        <sz val="12"/>
        <color theme="1"/>
        <rFont val="Calibri"/>
        <family val="2"/>
        <charset val="238"/>
        <scheme val="minor"/>
      </rPr>
      <t>d</t>
    </r>
  </si>
  <si>
    <r>
      <rPr>
        <sz val="12"/>
        <color theme="1"/>
        <rFont val="Calibri"/>
        <family val="2"/>
        <charset val="238"/>
        <scheme val="minor"/>
      </rPr>
      <t>k</t>
    </r>
    <r>
      <rPr>
        <vertAlign val="subscript"/>
        <sz val="12"/>
        <color theme="1"/>
        <rFont val="Calibri"/>
        <family val="2"/>
        <charset val="238"/>
        <scheme val="minor"/>
      </rPr>
      <t>d,t</t>
    </r>
  </si>
  <si>
    <r>
      <t>I</t>
    </r>
    <r>
      <rPr>
        <vertAlign val="subscript"/>
        <sz val="12"/>
        <color theme="1"/>
        <rFont val="Calibri"/>
        <family val="2"/>
        <charset val="238"/>
        <scheme val="minor"/>
      </rPr>
      <t>t</t>
    </r>
  </si>
  <si>
    <r>
      <t>k</t>
    </r>
    <r>
      <rPr>
        <vertAlign val="subscript"/>
        <sz val="12"/>
        <color theme="1"/>
        <rFont val="Calibri"/>
        <family val="2"/>
        <charset val="238"/>
        <scheme val="minor"/>
      </rPr>
      <t>t,RPDI</t>
    </r>
  </si>
  <si>
    <r>
      <t>k</t>
    </r>
    <r>
      <rPr>
        <vertAlign val="subscript"/>
        <sz val="12"/>
        <color theme="1"/>
        <rFont val="Calibri"/>
        <family val="2"/>
        <charset val="238"/>
        <scheme val="minor"/>
      </rPr>
      <t>d,t</t>
    </r>
    <r>
      <rPr>
        <vertAlign val="superscript"/>
        <sz val="12"/>
        <color theme="1"/>
        <rFont val="Calibri"/>
        <family val="2"/>
        <charset val="238"/>
        <scheme val="minor"/>
      </rPr>
      <t>PD</t>
    </r>
  </si>
  <si>
    <r>
      <t>RPDI</t>
    </r>
    <r>
      <rPr>
        <vertAlign val="superscript"/>
        <sz val="12"/>
        <color theme="1"/>
        <rFont val="Calibri"/>
        <family val="2"/>
        <charset val="238"/>
        <scheme val="minor"/>
      </rPr>
      <t>PD</t>
    </r>
  </si>
  <si>
    <r>
      <t>k</t>
    </r>
    <r>
      <rPr>
        <vertAlign val="subscript"/>
        <sz val="12"/>
        <color theme="1"/>
        <rFont val="Calibri"/>
        <family val="2"/>
        <charset val="238"/>
        <scheme val="minor"/>
      </rPr>
      <t>RPDI,50</t>
    </r>
  </si>
  <si>
    <r>
      <t>I</t>
    </r>
    <r>
      <rPr>
        <vertAlign val="subscript"/>
        <sz val="12"/>
        <color theme="1"/>
        <rFont val="Calibri"/>
        <family val="2"/>
        <charset val="238"/>
        <scheme val="minor"/>
      </rPr>
      <t>50</t>
    </r>
  </si>
  <si>
    <r>
      <t>k</t>
    </r>
    <r>
      <rPr>
        <vertAlign val="subscript"/>
        <sz val="12"/>
        <color theme="1"/>
        <rFont val="Calibri"/>
        <family val="2"/>
        <charset val="238"/>
        <scheme val="minor"/>
      </rPr>
      <t>RPDI,šh</t>
    </r>
  </si>
  <si>
    <r>
      <t>I</t>
    </r>
    <r>
      <rPr>
        <vertAlign val="subscript"/>
        <sz val="12"/>
        <color theme="1"/>
        <rFont val="Calibri"/>
        <family val="2"/>
        <charset val="238"/>
        <scheme val="minor"/>
      </rPr>
      <t>šh</t>
    </r>
  </si>
  <si>
    <t>LN</t>
  </si>
  <si>
    <t>SN</t>
  </si>
  <si>
    <t>SNP</t>
  </si>
  <si>
    <t>TN</t>
  </si>
  <si>
    <t>TNP</t>
  </si>
  <si>
    <t>TR</t>
  </si>
  <si>
    <t>TRP</t>
  </si>
  <si>
    <t>AK</t>
  </si>
  <si>
    <t>NSN</t>
  </si>
  <si>
    <t>TV</t>
  </si>
  <si>
    <t>(N+K+A)</t>
  </si>
  <si>
    <t>pátek</t>
  </si>
  <si>
    <t>7,00-11,00 a 13,00-17,00</t>
  </si>
  <si>
    <r>
      <t>p</t>
    </r>
    <r>
      <rPr>
        <vertAlign val="subscript"/>
        <sz val="12"/>
        <color theme="1"/>
        <rFont val="Calibri"/>
        <family val="2"/>
        <charset val="238"/>
        <scheme val="minor"/>
      </rPr>
      <t>i</t>
    </r>
    <r>
      <rPr>
        <vertAlign val="superscript"/>
        <sz val="12"/>
        <color theme="1"/>
        <rFont val="Calibri"/>
        <family val="2"/>
        <charset val="238"/>
        <scheme val="minor"/>
      </rPr>
      <t>d</t>
    </r>
    <r>
      <rPr>
        <sz val="12"/>
        <color theme="1"/>
        <rFont val="Calibri"/>
        <family val="2"/>
        <charset val="238"/>
        <scheme val="minor"/>
      </rPr>
      <t xml:space="preserve"> [%]</t>
    </r>
  </si>
  <si>
    <r>
      <t>p</t>
    </r>
    <r>
      <rPr>
        <vertAlign val="subscript"/>
        <sz val="12"/>
        <color theme="1"/>
        <rFont val="Calibri"/>
        <family val="2"/>
        <charset val="238"/>
        <scheme val="minor"/>
      </rPr>
      <t>i</t>
    </r>
    <r>
      <rPr>
        <vertAlign val="superscript"/>
        <sz val="12"/>
        <color theme="1"/>
        <rFont val="Calibri"/>
        <family val="2"/>
        <charset val="238"/>
        <scheme val="minor"/>
      </rPr>
      <t>t</t>
    </r>
    <r>
      <rPr>
        <sz val="12"/>
        <color theme="1"/>
        <rFont val="Calibri"/>
        <family val="2"/>
        <charset val="238"/>
        <scheme val="minor"/>
      </rPr>
      <t xml:space="preserve"> [%]</t>
    </r>
  </si>
  <si>
    <r>
      <t>p</t>
    </r>
    <r>
      <rPr>
        <vertAlign val="subscript"/>
        <sz val="12"/>
        <color theme="1"/>
        <rFont val="Calibri"/>
        <family val="2"/>
        <charset val="238"/>
        <scheme val="minor"/>
      </rPr>
      <t>i</t>
    </r>
    <r>
      <rPr>
        <vertAlign val="superscript"/>
        <sz val="12"/>
        <color theme="1"/>
        <rFont val="Calibri"/>
        <family val="2"/>
        <charset val="238"/>
        <scheme val="minor"/>
      </rPr>
      <t>r</t>
    </r>
    <r>
      <rPr>
        <sz val="12"/>
        <color theme="1"/>
        <rFont val="Calibri"/>
        <family val="2"/>
        <charset val="238"/>
        <scheme val="minor"/>
      </rPr>
      <t xml:space="preserve"> [%]</t>
    </r>
  </si>
  <si>
    <t>celkem</t>
  </si>
  <si>
    <t>-</t>
  </si>
  <si>
    <t>S</t>
  </si>
  <si>
    <t>II/139</t>
  </si>
  <si>
    <t>Silnice II. Třídy</t>
  </si>
  <si>
    <t>II-S</t>
  </si>
  <si>
    <t>2-1780</t>
  </si>
  <si>
    <t>Smíšený (alfa z roku 2016 - 0,90)</t>
  </si>
  <si>
    <t>pondělí</t>
  </si>
  <si>
    <t>Protokol pro výpočet odhadu denní, týdenní a roční intenzity motorové dopravy podle TP 189</t>
  </si>
  <si>
    <t>leden</t>
  </si>
  <si>
    <t>zimní</t>
  </si>
  <si>
    <t>únor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</si>
</sst>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vertAlign val="subscript"/>
      <sz val="12"/>
      <color theme="1"/>
      <name val="Calibri"/>
      <family val="2"/>
      <charset val="238"/>
      <scheme val="minor"/>
    </font>
    <font>
      <vertAlign val="superscript"/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rgb="FFEBFFEB"/>
        <bgColor indexed="64"/>
      </patternFill>
    </fill>
    <fill>
      <patternFill patternType="solid">
        <fgColor theme="0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84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/>
    <xf numFmtId="0" fontId="2" fillId="3" borderId="32" xfId="0" applyFont="1" applyFill="1" applyBorder="1" applyAlignment="1">
      <alignment vertical="center"/>
    </xf>
    <xf numFmtId="0" fontId="2" fillId="3" borderId="21" xfId="0" applyFont="1" applyFill="1" applyBorder="1" applyAlignment="1">
      <alignment vertical="center" wrapText="1"/>
    </xf>
    <xf numFmtId="0" fontId="2" fillId="3" borderId="5" xfId="0" applyFont="1" applyFill="1" applyBorder="1" applyAlignment="1">
      <alignment vertical="center"/>
    </xf>
    <xf numFmtId="0" fontId="2" fillId="3" borderId="1" xfId="0" applyFont="1" applyFill="1" applyBorder="1" applyAlignment="1">
      <alignment vertical="center" wrapText="1"/>
    </xf>
    <xf numFmtId="0" fontId="2" fillId="3" borderId="10" xfId="0" applyFont="1" applyFill="1" applyBorder="1" applyAlignment="1">
      <alignment vertical="center"/>
    </xf>
    <xf numFmtId="0" fontId="2" fillId="3" borderId="11" xfId="0" applyFont="1" applyFill="1" applyBorder="1" applyAlignment="1">
      <alignment vertical="center" wrapText="1"/>
    </xf>
    <xf numFmtId="0" fontId="2" fillId="3" borderId="34" xfId="0" applyFont="1" applyFill="1" applyBorder="1" applyAlignment="1">
      <alignment vertical="center"/>
    </xf>
    <xf numFmtId="0" fontId="2" fillId="3" borderId="35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2" fillId="3" borderId="2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41" xfId="0" applyFont="1" applyFill="1" applyBorder="1" applyAlignment="1">
      <alignment horizontal="left" vertical="center" wrapText="1"/>
    </xf>
    <xf numFmtId="0" fontId="2" fillId="3" borderId="43" xfId="0" applyFont="1" applyFill="1" applyBorder="1" applyAlignment="1">
      <alignment horizontal="center" vertical="center"/>
    </xf>
    <xf numFmtId="0" fontId="2" fillId="3" borderId="19" xfId="0" applyFont="1" applyFill="1" applyBorder="1" applyAlignment="1">
      <alignment horizontal="center" vertical="center"/>
    </xf>
    <xf numFmtId="0" fontId="2" fillId="3" borderId="21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left" vertical="center" wrapText="1"/>
    </xf>
    <xf numFmtId="0" fontId="2" fillId="3" borderId="45" xfId="0" applyFont="1" applyFill="1" applyBorder="1" applyAlignment="1">
      <alignment horizontal="center" vertical="center"/>
    </xf>
    <xf numFmtId="0" fontId="2" fillId="3" borderId="48" xfId="0" applyFont="1" applyFill="1" applyBorder="1" applyAlignment="1">
      <alignment horizontal="center" vertical="center"/>
    </xf>
    <xf numFmtId="0" fontId="2" fillId="3" borderId="47" xfId="0" applyFont="1" applyFill="1" applyBorder="1" applyAlignment="1">
      <alignment horizontal="center" vertical="center"/>
    </xf>
    <xf numFmtId="2" fontId="2" fillId="0" borderId="6" xfId="0" applyNumberFormat="1" applyFont="1" applyFill="1" applyBorder="1" applyAlignment="1">
      <alignment horizontal="center" vertical="center"/>
    </xf>
    <xf numFmtId="2" fontId="2" fillId="0" borderId="54" xfId="0" applyNumberFormat="1" applyFont="1" applyFill="1" applyBorder="1" applyAlignment="1">
      <alignment horizontal="center" vertical="center"/>
    </xf>
    <xf numFmtId="0" fontId="2" fillId="3" borderId="21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41" xfId="0" applyFont="1" applyFill="1" applyBorder="1" applyAlignment="1">
      <alignment horizontal="left" vertical="center" wrapText="1"/>
    </xf>
    <xf numFmtId="0" fontId="2" fillId="3" borderId="45" xfId="0" applyFont="1" applyFill="1" applyBorder="1" applyAlignment="1">
      <alignment horizontal="center" vertical="center"/>
    </xf>
    <xf numFmtId="0" fontId="2" fillId="3" borderId="47" xfId="0" applyFont="1" applyFill="1" applyBorder="1" applyAlignment="1">
      <alignment horizontal="center" vertical="center"/>
    </xf>
    <xf numFmtId="0" fontId="2" fillId="3" borderId="48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43" xfId="0" applyFont="1" applyFill="1" applyBorder="1" applyAlignment="1">
      <alignment horizontal="center" vertical="center"/>
    </xf>
    <xf numFmtId="0" fontId="2" fillId="3" borderId="21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41" xfId="0" applyFont="1" applyFill="1" applyBorder="1" applyAlignment="1">
      <alignment horizontal="left" vertical="center" wrapText="1"/>
    </xf>
    <xf numFmtId="0" fontId="2" fillId="3" borderId="45" xfId="0" applyFont="1" applyFill="1" applyBorder="1" applyAlignment="1">
      <alignment horizontal="center" vertical="center"/>
    </xf>
    <xf numFmtId="0" fontId="2" fillId="3" borderId="47" xfId="0" applyFont="1" applyFill="1" applyBorder="1" applyAlignment="1">
      <alignment horizontal="center" vertical="center"/>
    </xf>
    <xf numFmtId="0" fontId="2" fillId="3" borderId="48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43" xfId="0" applyFont="1" applyFill="1" applyBorder="1" applyAlignment="1">
      <alignment horizontal="center" vertical="center"/>
    </xf>
    <xf numFmtId="2" fontId="2" fillId="0" borderId="20" xfId="0" applyNumberFormat="1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2" fontId="2" fillId="0" borderId="20" xfId="0" applyNumberFormat="1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2" fontId="2" fillId="0" borderId="20" xfId="0" applyNumberFormat="1" applyFont="1" applyBorder="1" applyAlignment="1">
      <alignment horizontal="center" vertical="center"/>
    </xf>
    <xf numFmtId="2" fontId="2" fillId="0" borderId="6" xfId="0" applyNumberFormat="1" applyFont="1" applyBorder="1" applyAlignment="1">
      <alignment horizontal="center" vertical="center"/>
    </xf>
    <xf numFmtId="1" fontId="2" fillId="0" borderId="20" xfId="0" applyNumberFormat="1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0" fontId="1" fillId="3" borderId="34" xfId="0" applyFont="1" applyFill="1" applyBorder="1" applyAlignment="1">
      <alignment horizontal="left" vertical="center"/>
    </xf>
    <xf numFmtId="0" fontId="1" fillId="3" borderId="35" xfId="0" applyFont="1" applyFill="1" applyBorder="1" applyAlignment="1">
      <alignment horizontal="left" vertical="center"/>
    </xf>
    <xf numFmtId="0" fontId="1" fillId="3" borderId="37" xfId="0" applyFont="1" applyFill="1" applyBorder="1" applyAlignment="1">
      <alignment horizontal="left" vertical="center"/>
    </xf>
    <xf numFmtId="0" fontId="1" fillId="3" borderId="36" xfId="0" applyFont="1" applyFill="1" applyBorder="1" applyAlignment="1">
      <alignment horizontal="left" vertical="center"/>
    </xf>
    <xf numFmtId="0" fontId="2" fillId="2" borderId="11" xfId="0" applyFont="1" applyFill="1" applyBorder="1" applyAlignment="1">
      <alignment horizontal="left" vertical="center" wrapText="1"/>
    </xf>
    <xf numFmtId="0" fontId="2" fillId="2" borderId="22" xfId="0" applyFont="1" applyFill="1" applyBorder="1" applyAlignment="1">
      <alignment horizontal="left" vertical="center" wrapText="1"/>
    </xf>
    <xf numFmtId="0" fontId="2" fillId="2" borderId="12" xfId="0" applyFont="1" applyFill="1" applyBorder="1" applyAlignment="1">
      <alignment horizontal="left" vertical="center" wrapText="1"/>
    </xf>
    <xf numFmtId="0" fontId="2" fillId="2" borderId="19" xfId="0" applyFont="1" applyFill="1" applyBorder="1" applyAlignment="1">
      <alignment horizontal="left" vertical="center" wrapText="1"/>
    </xf>
    <xf numFmtId="0" fontId="2" fillId="2" borderId="20" xfId="0" applyFont="1" applyFill="1" applyBorder="1" applyAlignment="1">
      <alignment horizontal="left" vertical="center" wrapText="1"/>
    </xf>
    <xf numFmtId="0" fontId="2" fillId="2" borderId="37" xfId="0" applyFont="1" applyFill="1" applyBorder="1" applyAlignment="1">
      <alignment horizontal="center" vertical="center" wrapText="1"/>
    </xf>
    <xf numFmtId="0" fontId="2" fillId="2" borderId="38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3" borderId="46" xfId="0" applyFont="1" applyFill="1" applyBorder="1" applyAlignment="1">
      <alignment horizontal="left" vertical="center" wrapText="1"/>
    </xf>
    <xf numFmtId="0" fontId="2" fillId="3" borderId="49" xfId="0" applyFont="1" applyFill="1" applyBorder="1" applyAlignment="1">
      <alignment horizontal="left" vertical="center" wrapText="1"/>
    </xf>
    <xf numFmtId="0" fontId="2" fillId="3" borderId="50" xfId="0" applyFont="1" applyFill="1" applyBorder="1" applyAlignment="1">
      <alignment horizontal="left" vertical="center" wrapText="1"/>
    </xf>
    <xf numFmtId="0" fontId="2" fillId="3" borderId="19" xfId="0" applyFont="1" applyFill="1" applyBorder="1" applyAlignment="1">
      <alignment horizontal="left" vertical="center" wrapText="1"/>
    </xf>
    <xf numFmtId="0" fontId="2" fillId="3" borderId="28" xfId="0" applyFont="1" applyFill="1" applyBorder="1" applyAlignment="1">
      <alignment horizontal="left" vertical="center" wrapText="1"/>
    </xf>
    <xf numFmtId="0" fontId="2" fillId="3" borderId="20" xfId="0" applyFont="1" applyFill="1" applyBorder="1" applyAlignment="1">
      <alignment horizontal="left" vertical="center" wrapText="1"/>
    </xf>
    <xf numFmtId="0" fontId="2" fillId="3" borderId="45" xfId="0" applyFont="1" applyFill="1" applyBorder="1" applyAlignment="1">
      <alignment horizontal="left" vertical="center" wrapText="1"/>
    </xf>
    <xf numFmtId="0" fontId="2" fillId="3" borderId="47" xfId="0" applyFont="1" applyFill="1" applyBorder="1" applyAlignment="1">
      <alignment horizontal="left" vertical="center" wrapText="1"/>
    </xf>
    <xf numFmtId="0" fontId="2" fillId="3" borderId="48" xfId="0" applyFont="1" applyFill="1" applyBorder="1" applyAlignment="1">
      <alignment horizontal="left" vertical="center" wrapText="1"/>
    </xf>
    <xf numFmtId="0" fontId="2" fillId="3" borderId="22" xfId="0" applyFont="1" applyFill="1" applyBorder="1" applyAlignment="1">
      <alignment horizontal="left" vertical="center" wrapText="1"/>
    </xf>
    <xf numFmtId="0" fontId="2" fillId="3" borderId="23" xfId="0" applyFont="1" applyFill="1" applyBorder="1" applyAlignment="1">
      <alignment horizontal="left" vertical="center" wrapText="1"/>
    </xf>
    <xf numFmtId="0" fontId="2" fillId="3" borderId="26" xfId="0" applyFont="1" applyFill="1" applyBorder="1" applyAlignment="1">
      <alignment horizontal="left" vertical="center" wrapText="1"/>
    </xf>
    <xf numFmtId="0" fontId="2" fillId="3" borderId="27" xfId="0" applyFont="1" applyFill="1" applyBorder="1" applyAlignment="1">
      <alignment horizontal="left" vertical="center" wrapText="1"/>
    </xf>
    <xf numFmtId="0" fontId="2" fillId="3" borderId="5" xfId="0" applyFont="1" applyFill="1" applyBorder="1" applyAlignment="1">
      <alignment horizontal="center" vertical="center"/>
    </xf>
    <xf numFmtId="0" fontId="2" fillId="3" borderId="55" xfId="0" applyFont="1" applyFill="1" applyBorder="1" applyAlignment="1">
      <alignment horizontal="center" vertical="center"/>
    </xf>
    <xf numFmtId="0" fontId="2" fillId="3" borderId="21" xfId="0" applyFont="1" applyFill="1" applyBorder="1" applyAlignment="1">
      <alignment horizontal="center" vertical="center"/>
    </xf>
    <xf numFmtId="0" fontId="2" fillId="3" borderId="56" xfId="0" applyFont="1" applyFill="1" applyBorder="1" applyAlignment="1">
      <alignment horizontal="center" vertical="center"/>
    </xf>
    <xf numFmtId="0" fontId="2" fillId="3" borderId="33" xfId="0" applyFont="1" applyFill="1" applyBorder="1" applyAlignment="1">
      <alignment horizontal="center" vertical="center"/>
    </xf>
    <xf numFmtId="0" fontId="2" fillId="3" borderId="29" xfId="0" applyFont="1" applyFill="1" applyBorder="1" applyAlignment="1">
      <alignment horizontal="left" vertical="center" wrapText="1"/>
    </xf>
    <xf numFmtId="0" fontId="2" fillId="3" borderId="31" xfId="0" applyFont="1" applyFill="1" applyBorder="1" applyAlignment="1">
      <alignment horizontal="left" vertical="center" wrapText="1"/>
    </xf>
    <xf numFmtId="1" fontId="2" fillId="0" borderId="54" xfId="0" applyNumberFormat="1" applyFont="1" applyBorder="1" applyAlignment="1">
      <alignment horizontal="center" vertical="center"/>
    </xf>
    <xf numFmtId="0" fontId="2" fillId="2" borderId="3" xfId="0" applyFont="1" applyFill="1" applyBorder="1" applyAlignment="1">
      <alignment horizontal="left" vertical="center"/>
    </xf>
    <xf numFmtId="0" fontId="2" fillId="2" borderId="45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2" fontId="2" fillId="2" borderId="1" xfId="0" applyNumberFormat="1" applyFont="1" applyFill="1" applyBorder="1" applyAlignment="1">
      <alignment horizontal="left" vertical="center"/>
    </xf>
    <xf numFmtId="2" fontId="2" fillId="2" borderId="19" xfId="0" applyNumberFormat="1" applyFont="1" applyFill="1" applyBorder="1" applyAlignment="1">
      <alignment horizontal="left" vertical="center"/>
    </xf>
    <xf numFmtId="2" fontId="2" fillId="2" borderId="6" xfId="0" applyNumberFormat="1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/>
    </xf>
    <xf numFmtId="0" fontId="2" fillId="2" borderId="19" xfId="0" applyFont="1" applyFill="1" applyBorder="1" applyAlignment="1">
      <alignment horizontal="left" vertical="center"/>
    </xf>
    <xf numFmtId="0" fontId="2" fillId="2" borderId="6" xfId="0" applyFont="1" applyFill="1" applyBorder="1" applyAlignment="1">
      <alignment horizontal="left" vertical="center"/>
    </xf>
    <xf numFmtId="0" fontId="2" fillId="2" borderId="8" xfId="0" applyFont="1" applyFill="1" applyBorder="1" applyAlignment="1">
      <alignment horizontal="left" vertical="center"/>
    </xf>
    <xf numFmtId="0" fontId="2" fillId="2" borderId="46" xfId="0" applyFont="1" applyFill="1" applyBorder="1" applyAlignment="1">
      <alignment horizontal="left" vertical="center"/>
    </xf>
    <xf numFmtId="0" fontId="2" fillId="2" borderId="9" xfId="0" applyFont="1" applyFill="1" applyBorder="1" applyAlignment="1">
      <alignment horizontal="left" vertical="center"/>
    </xf>
    <xf numFmtId="2" fontId="2" fillId="0" borderId="54" xfId="0" applyNumberFormat="1" applyFont="1" applyBorder="1" applyAlignment="1">
      <alignment horizontal="center" vertical="center"/>
    </xf>
    <xf numFmtId="1" fontId="2" fillId="0" borderId="6" xfId="0" applyNumberFormat="1" applyFont="1" applyBorder="1" applyAlignment="1">
      <alignment horizontal="center" vertical="center"/>
    </xf>
    <xf numFmtId="1" fontId="5" fillId="0" borderId="1" xfId="0" applyNumberFormat="1" applyFont="1" applyBorder="1" applyAlignment="1">
      <alignment horizontal="center" vertical="center"/>
    </xf>
    <xf numFmtId="1" fontId="5" fillId="3" borderId="6" xfId="0" applyNumberFormat="1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44" xfId="0" applyFont="1" applyFill="1" applyBorder="1" applyAlignment="1">
      <alignment horizontal="left" vertical="center" wrapText="1"/>
    </xf>
    <xf numFmtId="0" fontId="2" fillId="3" borderId="40" xfId="0" applyFont="1" applyFill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24" xfId="0" applyFont="1" applyFill="1" applyBorder="1" applyAlignment="1">
      <alignment horizontal="left" vertical="center" wrapText="1"/>
    </xf>
    <xf numFmtId="0" fontId="2" fillId="3" borderId="25" xfId="0" applyFont="1" applyFill="1" applyBorder="1" applyAlignment="1">
      <alignment horizontal="left" vertical="center" wrapText="1"/>
    </xf>
    <xf numFmtId="0" fontId="2" fillId="3" borderId="43" xfId="0" applyFont="1" applyFill="1" applyBorder="1" applyAlignment="1">
      <alignment horizontal="center" vertical="center"/>
    </xf>
    <xf numFmtId="0" fontId="2" fillId="3" borderId="57" xfId="0" applyFont="1" applyFill="1" applyBorder="1" applyAlignment="1">
      <alignment horizontal="center" vertical="center"/>
    </xf>
    <xf numFmtId="0" fontId="2" fillId="3" borderId="22" xfId="0" applyFont="1" applyFill="1" applyBorder="1" applyAlignment="1">
      <alignment horizontal="center" vertical="center"/>
    </xf>
    <xf numFmtId="0" fontId="2" fillId="3" borderId="29" xfId="0" applyFont="1" applyFill="1" applyBorder="1" applyAlignment="1">
      <alignment horizontal="center" vertical="center"/>
    </xf>
    <xf numFmtId="0" fontId="2" fillId="3" borderId="58" xfId="0" applyFont="1" applyFill="1" applyBorder="1" applyAlignment="1">
      <alignment horizontal="center" vertical="center"/>
    </xf>
    <xf numFmtId="0" fontId="2" fillId="3" borderId="24" xfId="0" applyFont="1" applyFill="1" applyBorder="1" applyAlignment="1">
      <alignment horizontal="center" vertical="center"/>
    </xf>
    <xf numFmtId="0" fontId="2" fillId="3" borderId="17" xfId="0" applyFont="1" applyFill="1" applyBorder="1" applyAlignment="1">
      <alignment horizontal="center" vertical="center"/>
    </xf>
    <xf numFmtId="0" fontId="2" fillId="3" borderId="18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3" borderId="44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  <xf numFmtId="0" fontId="2" fillId="3" borderId="40" xfId="0" applyFont="1" applyFill="1" applyBorder="1" applyAlignment="1">
      <alignment horizontal="center" vertical="center"/>
    </xf>
    <xf numFmtId="0" fontId="2" fillId="3" borderId="26" xfId="0" applyFont="1" applyFill="1" applyBorder="1" applyAlignment="1">
      <alignment horizontal="center" vertical="center"/>
    </xf>
    <xf numFmtId="0" fontId="2" fillId="3" borderId="31" xfId="0" applyFont="1" applyFill="1" applyBorder="1" applyAlignment="1">
      <alignment horizontal="center" vertical="center"/>
    </xf>
    <xf numFmtId="0" fontId="2" fillId="3" borderId="27" xfId="0" applyFont="1" applyFill="1" applyBorder="1" applyAlignment="1">
      <alignment horizontal="center" vertical="center"/>
    </xf>
    <xf numFmtId="0" fontId="2" fillId="0" borderId="13" xfId="0" applyFont="1" applyBorder="1" applyAlignment="1">
      <alignment horizontal="left" vertical="top"/>
    </xf>
    <xf numFmtId="0" fontId="2" fillId="0" borderId="14" xfId="0" applyFont="1" applyBorder="1" applyAlignment="1">
      <alignment horizontal="left" vertical="top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3" borderId="39" xfId="0" applyFont="1" applyFill="1" applyBorder="1" applyAlignment="1">
      <alignment horizontal="left" vertical="center"/>
    </xf>
    <xf numFmtId="0" fontId="2" fillId="3" borderId="38" xfId="0" applyFont="1" applyFill="1" applyBorder="1" applyAlignment="1">
      <alignment horizontal="left" vertical="center"/>
    </xf>
    <xf numFmtId="0" fontId="2" fillId="3" borderId="13" xfId="0" applyFont="1" applyFill="1" applyBorder="1" applyAlignment="1">
      <alignment horizontal="center" vertical="center"/>
    </xf>
    <xf numFmtId="0" fontId="2" fillId="3" borderId="30" xfId="0" applyFont="1" applyFill="1" applyBorder="1" applyAlignment="1">
      <alignment horizontal="center" vertical="center"/>
    </xf>
    <xf numFmtId="0" fontId="2" fillId="0" borderId="14" xfId="0" applyFont="1" applyBorder="1" applyAlignment="1">
      <alignment horizontal="center" wrapText="1"/>
    </xf>
    <xf numFmtId="0" fontId="2" fillId="0" borderId="15" xfId="0" applyFont="1" applyBorder="1" applyAlignment="1">
      <alignment horizontal="center" wrapText="1"/>
    </xf>
    <xf numFmtId="0" fontId="2" fillId="2" borderId="37" xfId="0" applyFont="1" applyFill="1" applyBorder="1" applyAlignment="1">
      <alignment horizontal="left" vertical="center" wrapText="1"/>
    </xf>
    <xf numFmtId="0" fontId="2" fillId="2" borderId="38" xfId="0" applyFont="1" applyFill="1" applyBorder="1" applyAlignment="1">
      <alignment horizontal="left" vertical="center" wrapText="1"/>
    </xf>
    <xf numFmtId="14" fontId="2" fillId="2" borderId="26" xfId="0" applyNumberFormat="1" applyFont="1" applyFill="1" applyBorder="1" applyAlignment="1">
      <alignment horizontal="left" vertical="center" wrapText="1"/>
    </xf>
    <xf numFmtId="0" fontId="2" fillId="2" borderId="27" xfId="0" applyFont="1" applyFill="1" applyBorder="1" applyAlignment="1">
      <alignment horizontal="left" vertical="center" wrapText="1"/>
    </xf>
    <xf numFmtId="0" fontId="2" fillId="0" borderId="9" xfId="0" applyFont="1" applyBorder="1" applyAlignment="1">
      <alignment horizontal="center" vertical="center"/>
    </xf>
    <xf numFmtId="0" fontId="2" fillId="3" borderId="32" xfId="0" applyFont="1" applyFill="1" applyBorder="1" applyAlignment="1">
      <alignment horizontal="center" vertical="center"/>
    </xf>
    <xf numFmtId="0" fontId="2" fillId="3" borderId="41" xfId="0" applyFont="1" applyFill="1" applyBorder="1" applyAlignment="1">
      <alignment horizontal="left" vertical="center" wrapText="1"/>
    </xf>
    <xf numFmtId="0" fontId="2" fillId="3" borderId="42" xfId="0" applyFont="1" applyFill="1" applyBorder="1" applyAlignment="1">
      <alignment horizontal="left" vertical="center" wrapText="1"/>
    </xf>
    <xf numFmtId="0" fontId="2" fillId="0" borderId="33" xfId="0" applyFont="1" applyBorder="1" applyAlignment="1">
      <alignment horizontal="center" vertical="center"/>
    </xf>
    <xf numFmtId="0" fontId="2" fillId="3" borderId="45" xfId="0" applyFont="1" applyFill="1" applyBorder="1" applyAlignment="1">
      <alignment horizontal="center" vertical="center"/>
    </xf>
    <xf numFmtId="0" fontId="2" fillId="3" borderId="47" xfId="0" applyFont="1" applyFill="1" applyBorder="1" applyAlignment="1">
      <alignment horizontal="center" vertical="center"/>
    </xf>
    <xf numFmtId="0" fontId="2" fillId="3" borderId="48" xfId="0" applyFont="1" applyFill="1" applyBorder="1" applyAlignment="1">
      <alignment horizontal="center" vertical="center"/>
    </xf>
    <xf numFmtId="0" fontId="2" fillId="3" borderId="23" xfId="0" applyFont="1" applyFill="1" applyBorder="1" applyAlignment="1">
      <alignment horizontal="center" vertical="center"/>
    </xf>
    <xf numFmtId="0" fontId="2" fillId="3" borderId="25" xfId="0" applyFont="1" applyFill="1" applyBorder="1" applyAlignment="1">
      <alignment horizontal="center" vertical="center"/>
    </xf>
    <xf numFmtId="0" fontId="2" fillId="3" borderId="37" xfId="0" applyFont="1" applyFill="1" applyBorder="1" applyAlignment="1">
      <alignment horizontal="left" vertical="center"/>
    </xf>
    <xf numFmtId="0" fontId="2" fillId="3" borderId="51" xfId="0" applyFont="1" applyFill="1" applyBorder="1" applyAlignment="1">
      <alignment horizontal="left" vertical="center"/>
    </xf>
    <xf numFmtId="0" fontId="2" fillId="3" borderId="45" xfId="0" applyFont="1" applyFill="1" applyBorder="1" applyAlignment="1">
      <alignment horizontal="left" vertical="center"/>
    </xf>
    <xf numFmtId="0" fontId="2" fillId="3" borderId="47" xfId="0" applyFont="1" applyFill="1" applyBorder="1" applyAlignment="1">
      <alignment horizontal="left" vertical="center"/>
    </xf>
    <xf numFmtId="0" fontId="2" fillId="3" borderId="48" xfId="0" applyFont="1" applyFill="1" applyBorder="1" applyAlignment="1">
      <alignment horizontal="left" vertical="center"/>
    </xf>
    <xf numFmtId="0" fontId="2" fillId="3" borderId="19" xfId="0" applyFont="1" applyFill="1" applyBorder="1" applyAlignment="1">
      <alignment horizontal="left" vertical="center"/>
    </xf>
    <xf numFmtId="0" fontId="2" fillId="3" borderId="28" xfId="0" applyFont="1" applyFill="1" applyBorder="1" applyAlignment="1">
      <alignment horizontal="left" vertical="center"/>
    </xf>
    <xf numFmtId="0" fontId="2" fillId="3" borderId="20" xfId="0" applyFont="1" applyFill="1" applyBorder="1" applyAlignment="1">
      <alignment horizontal="left" vertical="center"/>
    </xf>
    <xf numFmtId="0" fontId="2" fillId="4" borderId="37" xfId="0" applyFont="1" applyFill="1" applyBorder="1" applyAlignment="1">
      <alignment horizontal="left" vertical="center"/>
    </xf>
    <xf numFmtId="0" fontId="2" fillId="4" borderId="51" xfId="0" applyFont="1" applyFill="1" applyBorder="1" applyAlignment="1">
      <alignment horizontal="left" vertical="center"/>
    </xf>
    <xf numFmtId="0" fontId="2" fillId="4" borderId="52" xfId="0" applyFont="1" applyFill="1" applyBorder="1" applyAlignment="1">
      <alignment horizontal="left" vertical="center"/>
    </xf>
    <xf numFmtId="0" fontId="2" fillId="4" borderId="45" xfId="0" applyFont="1" applyFill="1" applyBorder="1" applyAlignment="1">
      <alignment horizontal="left" vertical="center"/>
    </xf>
    <xf numFmtId="0" fontId="2" fillId="4" borderId="47" xfId="0" applyFont="1" applyFill="1" applyBorder="1" applyAlignment="1">
      <alignment horizontal="left" vertical="center"/>
    </xf>
    <xf numFmtId="0" fontId="2" fillId="4" borderId="53" xfId="0" applyFont="1" applyFill="1" applyBorder="1" applyAlignment="1">
      <alignment horizontal="left" vertical="center"/>
    </xf>
    <xf numFmtId="0" fontId="2" fillId="4" borderId="19" xfId="0" applyFont="1" applyFill="1" applyBorder="1" applyAlignment="1">
      <alignment horizontal="left" vertical="center"/>
    </xf>
    <xf numFmtId="0" fontId="2" fillId="4" borderId="28" xfId="0" applyFont="1" applyFill="1" applyBorder="1" applyAlignment="1">
      <alignment horizontal="left" vertical="center"/>
    </xf>
    <xf numFmtId="0" fontId="2" fillId="4" borderId="54" xfId="0" applyFont="1" applyFill="1" applyBorder="1" applyAlignment="1">
      <alignment horizontal="left" vertical="center"/>
    </xf>
    <xf numFmtId="14" fontId="2" fillId="4" borderId="37" xfId="0" applyNumberFormat="1" applyFont="1" applyFill="1" applyBorder="1" applyAlignment="1">
      <alignment horizontal="left" vertical="center"/>
    </xf>
    <xf numFmtId="2" fontId="2" fillId="0" borderId="20" xfId="0" applyNumberFormat="1" applyFont="1" applyFill="1" applyBorder="1" applyAlignment="1">
      <alignment horizontal="center" vertical="center"/>
    </xf>
    <xf numFmtId="1" fontId="2" fillId="0" borderId="20" xfId="0" applyNumberFormat="1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/>
    </xf>
    <xf numFmtId="1" fontId="5" fillId="3" borderId="1" xfId="0" applyNumberFormat="1" applyFont="1" applyFill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EBFFEB"/>
      <color rgb="FFCCFFCC"/>
      <color rgb="FFCCECFF"/>
      <color rgb="FFE7F6FF"/>
      <color rgb="FFCCFFFF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U46"/>
  <sheetViews>
    <sheetView workbookViewId="0">
      <selection activeCell="F8" sqref="F8:U8"/>
    </sheetView>
  </sheetViews>
  <sheetFormatPr defaultRowHeight="15" x14ac:dyDescent="0.25"/>
  <cols>
    <col min="1" max="1" width="4.5703125" customWidth="1"/>
    <col min="2" max="2" width="5" customWidth="1"/>
    <col min="3" max="4" width="18.7109375" style="1" customWidth="1"/>
    <col min="5" max="21" width="10.7109375" customWidth="1"/>
  </cols>
  <sheetData>
    <row r="1" spans="2:21" ht="15.75" thickBot="1" x14ac:dyDescent="0.3"/>
    <row r="2" spans="2:21" s="2" customFormat="1" ht="30" customHeight="1" thickBot="1" x14ac:dyDescent="0.3">
      <c r="B2" s="60" t="s">
        <v>77</v>
      </c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2"/>
      <c r="U2" s="63"/>
    </row>
    <row r="3" spans="2:21" s="3" customFormat="1" ht="24" customHeight="1" thickBot="1" x14ac:dyDescent="0.3">
      <c r="B3" s="141" t="s">
        <v>0</v>
      </c>
      <c r="C3" s="142"/>
      <c r="D3" s="147" t="s">
        <v>71</v>
      </c>
      <c r="E3" s="148"/>
      <c r="F3" s="161" t="s">
        <v>13</v>
      </c>
      <c r="G3" s="162"/>
      <c r="H3" s="162"/>
      <c r="I3" s="142"/>
      <c r="J3" s="169" t="s">
        <v>74</v>
      </c>
      <c r="K3" s="170"/>
      <c r="L3" s="170"/>
      <c r="M3" s="170"/>
      <c r="N3" s="170"/>
      <c r="O3" s="170"/>
      <c r="P3" s="170"/>
      <c r="Q3" s="170"/>
      <c r="R3" s="170"/>
      <c r="S3" s="170"/>
      <c r="T3" s="170"/>
      <c r="U3" s="171"/>
    </row>
    <row r="4" spans="2:21" s="3" customFormat="1" ht="24" customHeight="1" x14ac:dyDescent="0.25">
      <c r="B4" s="5" t="s">
        <v>1</v>
      </c>
      <c r="C4" s="6"/>
      <c r="D4" s="149">
        <v>43840</v>
      </c>
      <c r="E4" s="150"/>
      <c r="F4" s="163" t="s">
        <v>14</v>
      </c>
      <c r="G4" s="164"/>
      <c r="H4" s="164"/>
      <c r="I4" s="165"/>
      <c r="J4" s="172" t="s">
        <v>63</v>
      </c>
      <c r="K4" s="173"/>
      <c r="L4" s="173"/>
      <c r="M4" s="173"/>
      <c r="N4" s="173"/>
      <c r="O4" s="173"/>
      <c r="P4" s="173"/>
      <c r="Q4" s="173"/>
      <c r="R4" s="173"/>
      <c r="S4" s="173"/>
      <c r="T4" s="173"/>
      <c r="U4" s="174"/>
    </row>
    <row r="5" spans="2:21" s="3" customFormat="1" ht="24" customHeight="1" x14ac:dyDescent="0.25">
      <c r="B5" s="7" t="s">
        <v>2</v>
      </c>
      <c r="C5" s="8"/>
      <c r="D5" s="67" t="s">
        <v>78</v>
      </c>
      <c r="E5" s="68"/>
      <c r="F5" s="166" t="s">
        <v>15</v>
      </c>
      <c r="G5" s="167"/>
      <c r="H5" s="167"/>
      <c r="I5" s="168"/>
      <c r="J5" s="175" t="s">
        <v>79</v>
      </c>
      <c r="K5" s="176"/>
      <c r="L5" s="176"/>
      <c r="M5" s="176"/>
      <c r="N5" s="176"/>
      <c r="O5" s="176"/>
      <c r="P5" s="176"/>
      <c r="Q5" s="176"/>
      <c r="R5" s="176"/>
      <c r="S5" s="176"/>
      <c r="T5" s="176"/>
      <c r="U5" s="177"/>
    </row>
    <row r="6" spans="2:21" s="3" customFormat="1" ht="24" customHeight="1" thickBot="1" x14ac:dyDescent="0.3">
      <c r="B6" s="9" t="s">
        <v>3</v>
      </c>
      <c r="C6" s="10"/>
      <c r="D6" s="64" t="s">
        <v>64</v>
      </c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  <c r="T6" s="65"/>
      <c r="U6" s="66"/>
    </row>
    <row r="7" spans="2:21" s="3" customFormat="1" ht="24" customHeight="1" thickBot="1" x14ac:dyDescent="0.3">
      <c r="B7" s="11" t="s">
        <v>4</v>
      </c>
      <c r="C7" s="12"/>
      <c r="D7" s="69"/>
      <c r="E7" s="70"/>
      <c r="F7" s="161" t="s">
        <v>16</v>
      </c>
      <c r="G7" s="162"/>
      <c r="H7" s="162"/>
      <c r="I7" s="142"/>
      <c r="J7" s="178">
        <v>43843</v>
      </c>
      <c r="K7" s="170"/>
      <c r="L7" s="170"/>
      <c r="M7" s="170"/>
      <c r="N7" s="170"/>
      <c r="O7" s="170"/>
      <c r="P7" s="170"/>
      <c r="Q7" s="170"/>
      <c r="R7" s="170"/>
      <c r="S7" s="170"/>
      <c r="T7" s="170"/>
      <c r="U7" s="171"/>
    </row>
    <row r="8" spans="2:21" s="3" customFormat="1" ht="24" customHeight="1" x14ac:dyDescent="0.25">
      <c r="B8" s="18">
        <v>1</v>
      </c>
      <c r="C8" s="80" t="s">
        <v>6</v>
      </c>
      <c r="D8" s="81"/>
      <c r="E8" s="82"/>
      <c r="F8" s="95" t="s">
        <v>72</v>
      </c>
      <c r="G8" s="95"/>
      <c r="H8" s="95"/>
      <c r="I8" s="95"/>
      <c r="J8" s="95"/>
      <c r="K8" s="95"/>
      <c r="L8" s="95"/>
      <c r="M8" s="95"/>
      <c r="N8" s="95"/>
      <c r="O8" s="95"/>
      <c r="P8" s="95"/>
      <c r="Q8" s="95"/>
      <c r="R8" s="95"/>
      <c r="S8" s="95"/>
      <c r="T8" s="96"/>
      <c r="U8" s="97"/>
    </row>
    <row r="9" spans="2:21" s="3" customFormat="1" ht="24" customHeight="1" x14ac:dyDescent="0.25">
      <c r="B9" s="14">
        <v>2</v>
      </c>
      <c r="C9" s="77" t="s">
        <v>7</v>
      </c>
      <c r="D9" s="79"/>
      <c r="E9" s="13" t="s">
        <v>39</v>
      </c>
      <c r="F9" s="98" t="s">
        <v>69</v>
      </c>
      <c r="G9" s="98"/>
      <c r="H9" s="98"/>
      <c r="I9" s="98"/>
      <c r="J9" s="98"/>
      <c r="K9" s="98"/>
      <c r="L9" s="98"/>
      <c r="M9" s="98"/>
      <c r="N9" s="98"/>
      <c r="O9" s="98"/>
      <c r="P9" s="98"/>
      <c r="Q9" s="98"/>
      <c r="R9" s="98"/>
      <c r="S9" s="98"/>
      <c r="T9" s="99"/>
      <c r="U9" s="100"/>
    </row>
    <row r="10" spans="2:21" s="3" customFormat="1" ht="24" customHeight="1" x14ac:dyDescent="0.25">
      <c r="B10" s="14">
        <v>3</v>
      </c>
      <c r="C10" s="77" t="s">
        <v>8</v>
      </c>
      <c r="D10" s="78"/>
      <c r="E10" s="79"/>
      <c r="F10" s="101" t="s">
        <v>75</v>
      </c>
      <c r="G10" s="101"/>
      <c r="H10" s="101"/>
      <c r="I10" s="101"/>
      <c r="J10" s="101"/>
      <c r="K10" s="101"/>
      <c r="L10" s="101"/>
      <c r="M10" s="101"/>
      <c r="N10" s="101"/>
      <c r="O10" s="101"/>
      <c r="P10" s="101"/>
      <c r="Q10" s="101"/>
      <c r="R10" s="101"/>
      <c r="S10" s="101"/>
      <c r="T10" s="102"/>
      <c r="U10" s="103"/>
    </row>
    <row r="11" spans="2:21" s="3" customFormat="1" ht="24" customHeight="1" thickBot="1" x14ac:dyDescent="0.3">
      <c r="B11" s="20">
        <v>4</v>
      </c>
      <c r="C11" s="74" t="s">
        <v>9</v>
      </c>
      <c r="D11" s="75"/>
      <c r="E11" s="76"/>
      <c r="F11" s="104" t="s">
        <v>73</v>
      </c>
      <c r="G11" s="104"/>
      <c r="H11" s="104"/>
      <c r="I11" s="104"/>
      <c r="J11" s="104"/>
      <c r="K11" s="104"/>
      <c r="L11" s="104"/>
      <c r="M11" s="104"/>
      <c r="N11" s="104"/>
      <c r="O11" s="104"/>
      <c r="P11" s="104"/>
      <c r="Q11" s="104"/>
      <c r="R11" s="104"/>
      <c r="S11" s="104"/>
      <c r="T11" s="105"/>
      <c r="U11" s="106"/>
    </row>
    <row r="12" spans="2:21" s="3" customFormat="1" ht="18" customHeight="1" x14ac:dyDescent="0.25">
      <c r="B12" s="143"/>
      <c r="C12" s="131"/>
      <c r="D12" s="131"/>
      <c r="E12" s="132"/>
      <c r="F12" s="156" t="s">
        <v>19</v>
      </c>
      <c r="G12" s="157"/>
      <c r="H12" s="157"/>
      <c r="I12" s="157"/>
      <c r="J12" s="157"/>
      <c r="K12" s="157"/>
      <c r="L12" s="158"/>
      <c r="M12" s="29" t="s">
        <v>19</v>
      </c>
      <c r="N12" s="19" t="s">
        <v>21</v>
      </c>
      <c r="O12" s="156" t="s">
        <v>20</v>
      </c>
      <c r="P12" s="158"/>
      <c r="Q12" s="30" t="s">
        <v>20</v>
      </c>
      <c r="R12" s="28" t="s">
        <v>61</v>
      </c>
      <c r="S12" s="88" t="s">
        <v>17</v>
      </c>
      <c r="T12" s="88" t="s">
        <v>18</v>
      </c>
      <c r="U12" s="90" t="s">
        <v>70</v>
      </c>
    </row>
    <row r="13" spans="2:21" s="3" customFormat="1" ht="18" customHeight="1" x14ac:dyDescent="0.25">
      <c r="B13" s="144"/>
      <c r="C13" s="134"/>
      <c r="D13" s="134"/>
      <c r="E13" s="135"/>
      <c r="F13" s="13" t="s">
        <v>52</v>
      </c>
      <c r="G13" s="13" t="s">
        <v>53</v>
      </c>
      <c r="H13" s="13" t="s">
        <v>54</v>
      </c>
      <c r="I13" s="13" t="s">
        <v>55</v>
      </c>
      <c r="J13" s="13" t="s">
        <v>56</v>
      </c>
      <c r="K13" s="13" t="s">
        <v>57</v>
      </c>
      <c r="L13" s="13" t="s">
        <v>58</v>
      </c>
      <c r="M13" s="13" t="s">
        <v>68</v>
      </c>
      <c r="N13" s="13" t="s">
        <v>60</v>
      </c>
      <c r="O13" s="13" t="s">
        <v>20</v>
      </c>
      <c r="P13" s="13" t="s">
        <v>59</v>
      </c>
      <c r="Q13" s="25" t="s">
        <v>68</v>
      </c>
      <c r="R13" s="25" t="s">
        <v>62</v>
      </c>
      <c r="S13" s="89"/>
      <c r="T13" s="89"/>
      <c r="U13" s="91"/>
    </row>
    <row r="14" spans="2:21" s="4" customFormat="1" ht="24" customHeight="1" x14ac:dyDescent="0.25">
      <c r="B14" s="87">
        <v>5</v>
      </c>
      <c r="C14" s="83" t="s">
        <v>10</v>
      </c>
      <c r="D14" s="84"/>
      <c r="E14" s="15" t="s">
        <v>40</v>
      </c>
      <c r="F14" s="71">
        <v>217</v>
      </c>
      <c r="G14" s="71">
        <v>61</v>
      </c>
      <c r="H14" s="71">
        <v>4</v>
      </c>
      <c r="I14" s="71">
        <v>9</v>
      </c>
      <c r="J14" s="71">
        <v>1</v>
      </c>
      <c r="K14" s="71">
        <v>1</v>
      </c>
      <c r="L14" s="71">
        <v>1</v>
      </c>
      <c r="M14" s="71">
        <f>SUM(F14:L15)</f>
        <v>294</v>
      </c>
      <c r="N14" s="71">
        <v>3</v>
      </c>
      <c r="O14" s="71">
        <v>27</v>
      </c>
      <c r="P14" s="71">
        <v>0</v>
      </c>
      <c r="Q14" s="71">
        <f>SUM(O14:P15)</f>
        <v>27</v>
      </c>
      <c r="R14" s="71">
        <f>SUM(M14,N14,Q14)</f>
        <v>324</v>
      </c>
      <c r="S14" s="72">
        <v>2255</v>
      </c>
      <c r="T14" s="71">
        <v>4</v>
      </c>
      <c r="U14" s="73">
        <f>SUM(R14:T15)</f>
        <v>2583</v>
      </c>
    </row>
    <row r="15" spans="2:21" s="4" customFormat="1" ht="24" customHeight="1" x14ac:dyDescent="0.25">
      <c r="B15" s="87"/>
      <c r="C15" s="85"/>
      <c r="D15" s="86"/>
      <c r="E15" s="26" t="s">
        <v>12</v>
      </c>
      <c r="F15" s="71"/>
      <c r="G15" s="71"/>
      <c r="H15" s="71"/>
      <c r="I15" s="71"/>
      <c r="J15" s="71"/>
      <c r="K15" s="71"/>
      <c r="L15" s="71"/>
      <c r="M15" s="71"/>
      <c r="N15" s="71"/>
      <c r="O15" s="71"/>
      <c r="P15" s="71"/>
      <c r="Q15" s="71"/>
      <c r="R15" s="71"/>
      <c r="S15" s="72"/>
      <c r="T15" s="71"/>
      <c r="U15" s="73"/>
    </row>
    <row r="16" spans="2:21" s="4" customFormat="1" ht="24" customHeight="1" x14ac:dyDescent="0.25">
      <c r="B16" s="22"/>
      <c r="C16" s="23"/>
      <c r="D16" s="27"/>
      <c r="E16" s="24" t="s">
        <v>65</v>
      </c>
      <c r="F16" s="52">
        <f>7.71+8.23+8.07+7.9+7.66+7.43+6.75+5.65</f>
        <v>59.400000000000006</v>
      </c>
      <c r="G16" s="52">
        <f t="shared" ref="G16:M16" si="0">7.71+8.23+8.07+7.9+7.66+7.43+6.75+5.65</f>
        <v>59.400000000000006</v>
      </c>
      <c r="H16" s="52">
        <f t="shared" si="0"/>
        <v>59.400000000000006</v>
      </c>
      <c r="I16" s="52">
        <f t="shared" si="0"/>
        <v>59.400000000000006</v>
      </c>
      <c r="J16" s="52">
        <f t="shared" si="0"/>
        <v>59.400000000000006</v>
      </c>
      <c r="K16" s="52">
        <f t="shared" si="0"/>
        <v>59.400000000000006</v>
      </c>
      <c r="L16" s="52">
        <f t="shared" si="0"/>
        <v>59.400000000000006</v>
      </c>
      <c r="M16" s="52">
        <f t="shared" si="0"/>
        <v>59.400000000000006</v>
      </c>
      <c r="N16" s="52">
        <f>6+6.83+7.36+7.66+7.35+6.92+6.24+5.36</f>
        <v>53.720000000000006</v>
      </c>
      <c r="O16" s="52">
        <f>7.48+6.34+5.82+5.27+6.74+8.18+6.67+6.23</f>
        <v>52.730000000000004</v>
      </c>
      <c r="P16" s="52">
        <f t="shared" ref="P16:Q16" si="1">7.48+6.34+5.82+5.27+6.74+8.18+6.67+6.23</f>
        <v>52.730000000000004</v>
      </c>
      <c r="Q16" s="52">
        <f t="shared" si="1"/>
        <v>52.730000000000004</v>
      </c>
      <c r="R16" s="52"/>
      <c r="S16" s="51">
        <f>6.74+6.33+6.22+5.95+6.74+8.53+8.91+7.87</f>
        <v>57.29</v>
      </c>
      <c r="T16" s="52">
        <f>7.09+7.54+6.11+5.38+6.47+7.69+7.61+7.17</f>
        <v>55.059999999999995</v>
      </c>
      <c r="U16" s="31"/>
    </row>
    <row r="17" spans="2:21" s="4" customFormat="1" ht="24" customHeight="1" x14ac:dyDescent="0.25">
      <c r="B17" s="87">
        <v>6</v>
      </c>
      <c r="C17" s="83" t="s">
        <v>11</v>
      </c>
      <c r="D17" s="92"/>
      <c r="E17" s="16" t="s">
        <v>41</v>
      </c>
      <c r="F17" s="55">
        <f t="shared" ref="F17:Q17" si="2">100/F16</f>
        <v>1.6835016835016834</v>
      </c>
      <c r="G17" s="55">
        <f t="shared" si="2"/>
        <v>1.6835016835016834</v>
      </c>
      <c r="H17" s="55">
        <f t="shared" si="2"/>
        <v>1.6835016835016834</v>
      </c>
      <c r="I17" s="55">
        <f t="shared" si="2"/>
        <v>1.6835016835016834</v>
      </c>
      <c r="J17" s="55">
        <f t="shared" si="2"/>
        <v>1.6835016835016834</v>
      </c>
      <c r="K17" s="55">
        <f t="shared" si="2"/>
        <v>1.6835016835016834</v>
      </c>
      <c r="L17" s="55">
        <f t="shared" si="2"/>
        <v>1.6835016835016834</v>
      </c>
      <c r="M17" s="55">
        <f t="shared" si="2"/>
        <v>1.6835016835016834</v>
      </c>
      <c r="N17" s="55">
        <f t="shared" si="2"/>
        <v>1.8615040953090094</v>
      </c>
      <c r="O17" s="55">
        <f t="shared" si="2"/>
        <v>1.8964536317087046</v>
      </c>
      <c r="P17" s="55">
        <f t="shared" si="2"/>
        <v>1.8964536317087046</v>
      </c>
      <c r="Q17" s="55">
        <f t="shared" si="2"/>
        <v>1.8964536317087046</v>
      </c>
      <c r="R17" s="179"/>
      <c r="S17" s="55">
        <f>100/S16</f>
        <v>1.7455053237912377</v>
      </c>
      <c r="T17" s="55">
        <f>100/T16</f>
        <v>1.8162005085361426</v>
      </c>
      <c r="U17" s="107"/>
    </row>
    <row r="18" spans="2:21" s="4" customFormat="1" ht="24" customHeight="1" x14ac:dyDescent="0.25">
      <c r="B18" s="87"/>
      <c r="C18" s="85"/>
      <c r="D18" s="93"/>
      <c r="E18" s="24" t="s">
        <v>22</v>
      </c>
      <c r="F18" s="55"/>
      <c r="G18" s="55"/>
      <c r="H18" s="55"/>
      <c r="I18" s="55"/>
      <c r="J18" s="55"/>
      <c r="K18" s="55"/>
      <c r="L18" s="55"/>
      <c r="M18" s="55"/>
      <c r="N18" s="55"/>
      <c r="O18" s="55"/>
      <c r="P18" s="55"/>
      <c r="Q18" s="55"/>
      <c r="R18" s="179"/>
      <c r="S18" s="55"/>
      <c r="T18" s="55"/>
      <c r="U18" s="107"/>
    </row>
    <row r="19" spans="2:21" s="4" customFormat="1" ht="24" customHeight="1" x14ac:dyDescent="0.25">
      <c r="B19" s="87">
        <v>7</v>
      </c>
      <c r="C19" s="83" t="s">
        <v>23</v>
      </c>
      <c r="D19" s="92"/>
      <c r="E19" s="15" t="s">
        <v>42</v>
      </c>
      <c r="F19" s="57">
        <f t="shared" ref="F19:P19" si="3">F14*F17</f>
        <v>365.3198653198653</v>
      </c>
      <c r="G19" s="57">
        <f t="shared" si="3"/>
        <v>102.69360269360268</v>
      </c>
      <c r="H19" s="57">
        <f t="shared" si="3"/>
        <v>6.7340067340067336</v>
      </c>
      <c r="I19" s="57">
        <f t="shared" si="3"/>
        <v>15.15151515151515</v>
      </c>
      <c r="J19" s="57">
        <f t="shared" si="3"/>
        <v>1.6835016835016834</v>
      </c>
      <c r="K19" s="57">
        <f t="shared" si="3"/>
        <v>1.6835016835016834</v>
      </c>
      <c r="L19" s="57">
        <f t="shared" si="3"/>
        <v>1.6835016835016834</v>
      </c>
      <c r="M19" s="57">
        <f t="shared" ref="M19" si="4">M14*M17</f>
        <v>494.94949494949492</v>
      </c>
      <c r="N19" s="57">
        <f t="shared" si="3"/>
        <v>5.584512285927028</v>
      </c>
      <c r="O19" s="57">
        <f t="shared" si="3"/>
        <v>51.204248056135022</v>
      </c>
      <c r="P19" s="57">
        <f t="shared" si="3"/>
        <v>0</v>
      </c>
      <c r="Q19" s="57">
        <f t="shared" ref="Q19" si="5">Q14*Q17</f>
        <v>51.204248056135022</v>
      </c>
      <c r="R19" s="180">
        <f>SUM(M19,N19,Q19)</f>
        <v>551.73825529155692</v>
      </c>
      <c r="S19" s="57">
        <f>S14*S17</f>
        <v>3936.1145051492408</v>
      </c>
      <c r="T19" s="57">
        <f>T14*T17</f>
        <v>7.2648020341445703</v>
      </c>
      <c r="U19" s="94">
        <f>SUM(R19:T20)</f>
        <v>4495.1175624749421</v>
      </c>
    </row>
    <row r="20" spans="2:21" s="4" customFormat="1" ht="24" customHeight="1" x14ac:dyDescent="0.25">
      <c r="B20" s="87"/>
      <c r="C20" s="85"/>
      <c r="D20" s="93"/>
      <c r="E20" s="26" t="s">
        <v>24</v>
      </c>
      <c r="F20" s="57"/>
      <c r="G20" s="57"/>
      <c r="H20" s="57"/>
      <c r="I20" s="57"/>
      <c r="J20" s="57"/>
      <c r="K20" s="57"/>
      <c r="L20" s="57"/>
      <c r="M20" s="57"/>
      <c r="N20" s="57"/>
      <c r="O20" s="57"/>
      <c r="P20" s="57"/>
      <c r="Q20" s="57"/>
      <c r="R20" s="180"/>
      <c r="S20" s="57"/>
      <c r="T20" s="57"/>
      <c r="U20" s="94"/>
    </row>
    <row r="21" spans="2:21" s="4" customFormat="1" ht="24" customHeight="1" x14ac:dyDescent="0.25">
      <c r="B21" s="22"/>
      <c r="C21" s="23"/>
      <c r="D21" s="27"/>
      <c r="E21" s="24" t="s">
        <v>66</v>
      </c>
      <c r="F21" s="51">
        <v>122</v>
      </c>
      <c r="G21" s="51">
        <v>122</v>
      </c>
      <c r="H21" s="51">
        <v>122</v>
      </c>
      <c r="I21" s="51">
        <v>122</v>
      </c>
      <c r="J21" s="51">
        <v>122</v>
      </c>
      <c r="K21" s="51">
        <v>122</v>
      </c>
      <c r="L21" s="51">
        <v>122</v>
      </c>
      <c r="M21" s="51">
        <v>122</v>
      </c>
      <c r="N21" s="51">
        <v>123.2</v>
      </c>
      <c r="O21" s="51">
        <v>126.5</v>
      </c>
      <c r="P21" s="51">
        <v>126.5</v>
      </c>
      <c r="Q21" s="51">
        <v>126.5</v>
      </c>
      <c r="R21" s="51"/>
      <c r="S21" s="51">
        <v>120.4</v>
      </c>
      <c r="T21" s="51">
        <v>113.4</v>
      </c>
      <c r="U21" s="32"/>
    </row>
    <row r="22" spans="2:21" s="4" customFormat="1" ht="24" customHeight="1" x14ac:dyDescent="0.25">
      <c r="B22" s="87">
        <v>8</v>
      </c>
      <c r="C22" s="83" t="s">
        <v>25</v>
      </c>
      <c r="D22" s="92"/>
      <c r="E22" s="16" t="s">
        <v>43</v>
      </c>
      <c r="F22" s="59">
        <f>100/F21</f>
        <v>0.81967213114754101</v>
      </c>
      <c r="G22" s="59">
        <f>100/G21</f>
        <v>0.81967213114754101</v>
      </c>
      <c r="H22" s="59">
        <f t="shared" ref="H22:T22" si="6">100/H21</f>
        <v>0.81967213114754101</v>
      </c>
      <c r="I22" s="59">
        <f t="shared" si="6"/>
        <v>0.81967213114754101</v>
      </c>
      <c r="J22" s="59">
        <f t="shared" si="6"/>
        <v>0.81967213114754101</v>
      </c>
      <c r="K22" s="59">
        <f t="shared" si="6"/>
        <v>0.81967213114754101</v>
      </c>
      <c r="L22" s="59">
        <f t="shared" si="6"/>
        <v>0.81967213114754101</v>
      </c>
      <c r="M22" s="59">
        <f t="shared" si="6"/>
        <v>0.81967213114754101</v>
      </c>
      <c r="N22" s="59">
        <f t="shared" si="6"/>
        <v>0.81168831168831168</v>
      </c>
      <c r="O22" s="59">
        <f t="shared" si="6"/>
        <v>0.79051383399209485</v>
      </c>
      <c r="P22" s="59">
        <f t="shared" si="6"/>
        <v>0.79051383399209485</v>
      </c>
      <c r="Q22" s="59">
        <f t="shared" si="6"/>
        <v>0.79051383399209485</v>
      </c>
      <c r="R22" s="181"/>
      <c r="S22" s="59">
        <f t="shared" si="6"/>
        <v>0.83056478405315615</v>
      </c>
      <c r="T22" s="59">
        <f t="shared" si="6"/>
        <v>0.88183421516754845</v>
      </c>
      <c r="U22" s="56"/>
    </row>
    <row r="23" spans="2:21" s="4" customFormat="1" ht="24" customHeight="1" x14ac:dyDescent="0.25">
      <c r="B23" s="87"/>
      <c r="C23" s="85"/>
      <c r="D23" s="93"/>
      <c r="E23" s="26" t="s">
        <v>22</v>
      </c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181"/>
      <c r="S23" s="59"/>
      <c r="T23" s="59"/>
      <c r="U23" s="56"/>
    </row>
    <row r="24" spans="2:21" s="4" customFormat="1" ht="24" customHeight="1" x14ac:dyDescent="0.25">
      <c r="B24" s="87">
        <v>9</v>
      </c>
      <c r="C24" s="83" t="s">
        <v>26</v>
      </c>
      <c r="D24" s="92"/>
      <c r="E24" s="15" t="s">
        <v>44</v>
      </c>
      <c r="F24" s="58">
        <f>F19*F22</f>
        <v>299.44251255726664</v>
      </c>
      <c r="G24" s="58">
        <f>G19*G22</f>
        <v>84.175084175084166</v>
      </c>
      <c r="H24" s="58">
        <f t="shared" ref="H24:T24" si="7">H19*H22</f>
        <v>5.5196776508251917</v>
      </c>
      <c r="I24" s="58">
        <f t="shared" si="7"/>
        <v>12.41927471435668</v>
      </c>
      <c r="J24" s="58">
        <f t="shared" si="7"/>
        <v>1.3799194127062979</v>
      </c>
      <c r="K24" s="58">
        <f t="shared" si="7"/>
        <v>1.3799194127062979</v>
      </c>
      <c r="L24" s="58">
        <f t="shared" si="7"/>
        <v>1.3799194127062979</v>
      </c>
      <c r="M24" s="58">
        <f t="shared" ref="M24" si="8">M19*M22</f>
        <v>405.69630733565157</v>
      </c>
      <c r="N24" s="58">
        <f t="shared" si="7"/>
        <v>4.5328833489667435</v>
      </c>
      <c r="O24" s="58">
        <f t="shared" si="7"/>
        <v>40.477666447537565</v>
      </c>
      <c r="P24" s="58">
        <f t="shared" si="7"/>
        <v>0</v>
      </c>
      <c r="Q24" s="58">
        <f t="shared" ref="Q24" si="9">Q19*Q22</f>
        <v>40.477666447537565</v>
      </c>
      <c r="R24" s="182">
        <f>SUM(M24,N24,Q24)</f>
        <v>450.70685713215585</v>
      </c>
      <c r="S24" s="58">
        <f t="shared" si="7"/>
        <v>3269.198093977775</v>
      </c>
      <c r="T24" s="58">
        <f t="shared" si="7"/>
        <v>6.4063510001274864</v>
      </c>
      <c r="U24" s="108">
        <f>SUM(R24:T25)</f>
        <v>3726.3113021100585</v>
      </c>
    </row>
    <row r="25" spans="2:21" s="4" customFormat="1" ht="24" customHeight="1" x14ac:dyDescent="0.25">
      <c r="B25" s="87"/>
      <c r="C25" s="85"/>
      <c r="D25" s="93"/>
      <c r="E25" s="26" t="s">
        <v>24</v>
      </c>
      <c r="F25" s="58"/>
      <c r="G25" s="58"/>
      <c r="H25" s="58"/>
      <c r="I25" s="58"/>
      <c r="J25" s="58"/>
      <c r="K25" s="58"/>
      <c r="L25" s="58"/>
      <c r="M25" s="58"/>
      <c r="N25" s="58"/>
      <c r="O25" s="58"/>
      <c r="P25" s="58"/>
      <c r="Q25" s="58"/>
      <c r="R25" s="182"/>
      <c r="S25" s="58"/>
      <c r="T25" s="58"/>
      <c r="U25" s="108"/>
    </row>
    <row r="26" spans="2:21" s="4" customFormat="1" ht="24" customHeight="1" x14ac:dyDescent="0.25">
      <c r="B26" s="22"/>
      <c r="C26" s="23"/>
      <c r="D26" s="27"/>
      <c r="E26" s="24" t="s">
        <v>67</v>
      </c>
      <c r="F26" s="52">
        <v>79.5</v>
      </c>
      <c r="G26" s="52">
        <v>79.5</v>
      </c>
      <c r="H26" s="52">
        <v>79.5</v>
      </c>
      <c r="I26" s="52">
        <v>79.5</v>
      </c>
      <c r="J26" s="52">
        <v>79.5</v>
      </c>
      <c r="K26" s="52">
        <v>79.5</v>
      </c>
      <c r="L26" s="52">
        <v>79.5</v>
      </c>
      <c r="M26" s="52">
        <v>79.5</v>
      </c>
      <c r="N26" s="52">
        <v>83.6</v>
      </c>
      <c r="O26" s="52">
        <v>85.3</v>
      </c>
      <c r="P26" s="52">
        <v>85.3</v>
      </c>
      <c r="Q26" s="52">
        <v>85.3</v>
      </c>
      <c r="R26" s="52"/>
      <c r="S26" s="51">
        <v>86.9</v>
      </c>
      <c r="T26" s="52">
        <v>19.600000000000001</v>
      </c>
      <c r="U26" s="31"/>
    </row>
    <row r="27" spans="2:21" s="4" customFormat="1" ht="24" customHeight="1" x14ac:dyDescent="0.25">
      <c r="B27" s="87">
        <v>10</v>
      </c>
      <c r="C27" s="83" t="s">
        <v>27</v>
      </c>
      <c r="D27" s="92"/>
      <c r="E27" s="15" t="s">
        <v>45</v>
      </c>
      <c r="F27" s="59">
        <f>100/F26</f>
        <v>1.2578616352201257</v>
      </c>
      <c r="G27" s="59">
        <f t="shared" ref="G27:T27" si="10">100/G26</f>
        <v>1.2578616352201257</v>
      </c>
      <c r="H27" s="59">
        <f t="shared" si="10"/>
        <v>1.2578616352201257</v>
      </c>
      <c r="I27" s="59">
        <f t="shared" si="10"/>
        <v>1.2578616352201257</v>
      </c>
      <c r="J27" s="59">
        <f t="shared" si="10"/>
        <v>1.2578616352201257</v>
      </c>
      <c r="K27" s="59">
        <f t="shared" si="10"/>
        <v>1.2578616352201257</v>
      </c>
      <c r="L27" s="59">
        <f t="shared" si="10"/>
        <v>1.2578616352201257</v>
      </c>
      <c r="M27" s="59">
        <f t="shared" si="10"/>
        <v>1.2578616352201257</v>
      </c>
      <c r="N27" s="59">
        <f t="shared" si="10"/>
        <v>1.1961722488038278</v>
      </c>
      <c r="O27" s="59">
        <f t="shared" si="10"/>
        <v>1.1723329425556859</v>
      </c>
      <c r="P27" s="59">
        <f t="shared" si="10"/>
        <v>1.1723329425556859</v>
      </c>
      <c r="Q27" s="59">
        <f t="shared" si="10"/>
        <v>1.1723329425556859</v>
      </c>
      <c r="R27" s="59"/>
      <c r="S27" s="59">
        <f t="shared" si="10"/>
        <v>1.1507479861910241</v>
      </c>
      <c r="T27" s="59">
        <f t="shared" si="10"/>
        <v>5.1020408163265305</v>
      </c>
      <c r="U27" s="56"/>
    </row>
    <row r="28" spans="2:21" s="4" customFormat="1" ht="24" customHeight="1" x14ac:dyDescent="0.25">
      <c r="B28" s="87"/>
      <c r="C28" s="85"/>
      <c r="D28" s="93"/>
      <c r="E28" s="26" t="s">
        <v>22</v>
      </c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6"/>
    </row>
    <row r="29" spans="2:21" s="4" customFormat="1" ht="24" customHeight="1" x14ac:dyDescent="0.25">
      <c r="B29" s="87">
        <v>11</v>
      </c>
      <c r="C29" s="83" t="s">
        <v>28</v>
      </c>
      <c r="D29" s="92"/>
      <c r="E29" s="15" t="s">
        <v>29</v>
      </c>
      <c r="F29" s="109">
        <f>F24*F27</f>
        <v>376.65724849970644</v>
      </c>
      <c r="G29" s="109">
        <f t="shared" ref="G29:T29" si="11">G24*G27</f>
        <v>105.8806090252631</v>
      </c>
      <c r="H29" s="109">
        <f t="shared" si="11"/>
        <v>6.9429907557549582</v>
      </c>
      <c r="I29" s="109">
        <f t="shared" si="11"/>
        <v>15.621729200448653</v>
      </c>
      <c r="J29" s="109">
        <f t="shared" si="11"/>
        <v>1.7357476889387395</v>
      </c>
      <c r="K29" s="109">
        <f t="shared" si="11"/>
        <v>1.7357476889387395</v>
      </c>
      <c r="L29" s="109">
        <f t="shared" si="11"/>
        <v>1.7357476889387395</v>
      </c>
      <c r="M29" s="109">
        <f t="shared" ref="M29" si="12">M24*M27</f>
        <v>510.30982054798937</v>
      </c>
      <c r="N29" s="109">
        <f t="shared" si="11"/>
        <v>5.4221092690989758</v>
      </c>
      <c r="O29" s="109">
        <f t="shared" si="11"/>
        <v>47.45330181422927</v>
      </c>
      <c r="P29" s="109">
        <f t="shared" si="11"/>
        <v>0</v>
      </c>
      <c r="Q29" s="109">
        <f t="shared" ref="Q29" si="13">Q24*Q27</f>
        <v>47.45330181422927</v>
      </c>
      <c r="R29" s="183">
        <f>SUM(M29,N29,Q29)</f>
        <v>563.18523163131761</v>
      </c>
      <c r="S29" s="109">
        <f t="shared" si="11"/>
        <v>3762.023123104459</v>
      </c>
      <c r="T29" s="109">
        <f t="shared" si="11"/>
        <v>32.685464286364727</v>
      </c>
      <c r="U29" s="110">
        <f>SUM(R29:T30)</f>
        <v>4357.8938190221415</v>
      </c>
    </row>
    <row r="30" spans="2:21" s="4" customFormat="1" ht="24" customHeight="1" x14ac:dyDescent="0.25">
      <c r="B30" s="87"/>
      <c r="C30" s="85"/>
      <c r="D30" s="93"/>
      <c r="E30" s="26" t="s">
        <v>24</v>
      </c>
      <c r="F30" s="109"/>
      <c r="G30" s="109"/>
      <c r="H30" s="109"/>
      <c r="I30" s="109"/>
      <c r="J30" s="109"/>
      <c r="K30" s="109"/>
      <c r="L30" s="109"/>
      <c r="M30" s="109"/>
      <c r="N30" s="109"/>
      <c r="O30" s="109"/>
      <c r="P30" s="109"/>
      <c r="Q30" s="109"/>
      <c r="R30" s="183"/>
      <c r="S30" s="109"/>
      <c r="T30" s="109"/>
      <c r="U30" s="110"/>
    </row>
    <row r="31" spans="2:21" s="4" customFormat="1" ht="24" customHeight="1" x14ac:dyDescent="0.25">
      <c r="B31" s="87">
        <v>12</v>
      </c>
      <c r="C31" s="83" t="s">
        <v>30</v>
      </c>
      <c r="D31" s="84"/>
      <c r="E31" s="121" t="s">
        <v>31</v>
      </c>
      <c r="F31" s="123"/>
      <c r="G31" s="124"/>
      <c r="H31" s="124"/>
      <c r="I31" s="124"/>
      <c r="J31" s="124"/>
      <c r="K31" s="124"/>
      <c r="L31" s="124"/>
      <c r="M31" s="124"/>
      <c r="N31" s="124"/>
      <c r="O31" s="124"/>
      <c r="P31" s="124"/>
      <c r="Q31" s="124"/>
      <c r="R31" s="124"/>
      <c r="S31" s="124"/>
      <c r="T31" s="124"/>
      <c r="U31" s="125"/>
    </row>
    <row r="32" spans="2:21" s="4" customFormat="1" ht="24" customHeight="1" thickBot="1" x14ac:dyDescent="0.3">
      <c r="B32" s="118"/>
      <c r="C32" s="119"/>
      <c r="D32" s="120"/>
      <c r="E32" s="122"/>
      <c r="F32" s="126"/>
      <c r="G32" s="127"/>
      <c r="H32" s="127"/>
      <c r="I32" s="127"/>
      <c r="J32" s="127"/>
      <c r="K32" s="127"/>
      <c r="L32" s="127"/>
      <c r="M32" s="127"/>
      <c r="N32" s="127"/>
      <c r="O32" s="127"/>
      <c r="P32" s="127"/>
      <c r="Q32" s="127"/>
      <c r="R32" s="127"/>
      <c r="S32" s="127"/>
      <c r="T32" s="127"/>
      <c r="U32" s="128"/>
    </row>
    <row r="33" spans="2:21" s="4" customFormat="1" ht="24" customHeight="1" x14ac:dyDescent="0.25">
      <c r="B33" s="111">
        <v>13</v>
      </c>
      <c r="C33" s="112" t="s">
        <v>32</v>
      </c>
      <c r="D33" s="113"/>
      <c r="E33" s="19" t="s">
        <v>46</v>
      </c>
      <c r="F33" s="114"/>
      <c r="G33" s="115"/>
      <c r="H33" s="115"/>
      <c r="I33" s="115"/>
      <c r="J33" s="115"/>
      <c r="K33" s="115"/>
      <c r="L33" s="115"/>
      <c r="M33" s="115"/>
      <c r="N33" s="115"/>
      <c r="O33" s="115"/>
      <c r="P33" s="115"/>
      <c r="Q33" s="115"/>
      <c r="R33" s="115"/>
      <c r="S33" s="114"/>
      <c r="T33" s="114"/>
      <c r="U33" s="116"/>
    </row>
    <row r="34" spans="2:21" s="4" customFormat="1" ht="24" customHeight="1" x14ac:dyDescent="0.25">
      <c r="B34" s="87"/>
      <c r="C34" s="85"/>
      <c r="D34" s="86"/>
      <c r="E34" s="13" t="s">
        <v>22</v>
      </c>
      <c r="F34" s="115"/>
      <c r="G34" s="115"/>
      <c r="H34" s="115"/>
      <c r="I34" s="115"/>
      <c r="J34" s="115"/>
      <c r="K34" s="115"/>
      <c r="L34" s="115"/>
      <c r="M34" s="115"/>
      <c r="N34" s="115"/>
      <c r="O34" s="115"/>
      <c r="P34" s="115"/>
      <c r="Q34" s="115"/>
      <c r="R34" s="115"/>
      <c r="S34" s="115"/>
      <c r="T34" s="115"/>
      <c r="U34" s="117"/>
    </row>
    <row r="35" spans="2:21" s="4" customFormat="1" ht="24" customHeight="1" x14ac:dyDescent="0.25">
      <c r="B35" s="87">
        <v>14</v>
      </c>
      <c r="C35" s="83" t="s">
        <v>33</v>
      </c>
      <c r="D35" s="84"/>
      <c r="E35" s="13" t="s">
        <v>47</v>
      </c>
      <c r="F35" s="115"/>
      <c r="G35" s="115"/>
      <c r="H35" s="115"/>
      <c r="I35" s="115"/>
      <c r="J35" s="115"/>
      <c r="K35" s="115"/>
      <c r="L35" s="115"/>
      <c r="M35" s="115"/>
      <c r="N35" s="115"/>
      <c r="O35" s="115"/>
      <c r="P35" s="115"/>
      <c r="Q35" s="115"/>
      <c r="R35" s="115"/>
      <c r="S35" s="115"/>
      <c r="T35" s="115"/>
      <c r="U35" s="117"/>
    </row>
    <row r="36" spans="2:21" s="4" customFormat="1" ht="24" customHeight="1" thickBot="1" x14ac:dyDescent="0.3">
      <c r="B36" s="118"/>
      <c r="C36" s="119"/>
      <c r="D36" s="120"/>
      <c r="E36" s="21" t="s">
        <v>12</v>
      </c>
      <c r="F36" s="129"/>
      <c r="G36" s="115"/>
      <c r="H36" s="115"/>
      <c r="I36" s="115"/>
      <c r="J36" s="115"/>
      <c r="K36" s="115"/>
      <c r="L36" s="115"/>
      <c r="M36" s="115"/>
      <c r="N36" s="115"/>
      <c r="O36" s="115"/>
      <c r="P36" s="115"/>
      <c r="Q36" s="115"/>
      <c r="R36" s="115"/>
      <c r="S36" s="129"/>
      <c r="T36" s="129"/>
      <c r="U36" s="151"/>
    </row>
    <row r="37" spans="2:21" s="4" customFormat="1" ht="24" customHeight="1" x14ac:dyDescent="0.25">
      <c r="B37" s="111">
        <v>15</v>
      </c>
      <c r="C37" s="112" t="s">
        <v>34</v>
      </c>
      <c r="D37" s="113"/>
      <c r="E37" s="19" t="s">
        <v>48</v>
      </c>
      <c r="F37" s="130"/>
      <c r="G37" s="131"/>
      <c r="H37" s="131"/>
      <c r="I37" s="131"/>
      <c r="J37" s="131"/>
      <c r="K37" s="131"/>
      <c r="L37" s="131"/>
      <c r="M37" s="131"/>
      <c r="N37" s="131"/>
      <c r="O37" s="131"/>
      <c r="P37" s="131"/>
      <c r="Q37" s="131"/>
      <c r="R37" s="131"/>
      <c r="S37" s="131"/>
      <c r="T37" s="132"/>
      <c r="U37" s="116"/>
    </row>
    <row r="38" spans="2:21" s="4" customFormat="1" ht="24" customHeight="1" x14ac:dyDescent="0.25">
      <c r="B38" s="87"/>
      <c r="C38" s="85"/>
      <c r="D38" s="86"/>
      <c r="E38" s="13" t="s">
        <v>22</v>
      </c>
      <c r="F38" s="133"/>
      <c r="G38" s="134"/>
      <c r="H38" s="134"/>
      <c r="I38" s="134"/>
      <c r="J38" s="134"/>
      <c r="K38" s="134"/>
      <c r="L38" s="134"/>
      <c r="M38" s="134"/>
      <c r="N38" s="134"/>
      <c r="O38" s="134"/>
      <c r="P38" s="134"/>
      <c r="Q38" s="134"/>
      <c r="R38" s="134"/>
      <c r="S38" s="134"/>
      <c r="T38" s="135"/>
      <c r="U38" s="117"/>
    </row>
    <row r="39" spans="2:21" s="4" customFormat="1" ht="24" customHeight="1" x14ac:dyDescent="0.25">
      <c r="B39" s="87">
        <v>16</v>
      </c>
      <c r="C39" s="83" t="s">
        <v>35</v>
      </c>
      <c r="D39" s="84"/>
      <c r="E39" s="13" t="s">
        <v>49</v>
      </c>
      <c r="F39" s="123"/>
      <c r="G39" s="124"/>
      <c r="H39" s="124"/>
      <c r="I39" s="124"/>
      <c r="J39" s="124"/>
      <c r="K39" s="124"/>
      <c r="L39" s="124"/>
      <c r="M39" s="124"/>
      <c r="N39" s="124"/>
      <c r="O39" s="124"/>
      <c r="P39" s="124"/>
      <c r="Q39" s="124"/>
      <c r="R39" s="124"/>
      <c r="S39" s="124"/>
      <c r="T39" s="159"/>
      <c r="U39" s="117"/>
    </row>
    <row r="40" spans="2:21" s="4" customFormat="1" ht="24" customHeight="1" thickBot="1" x14ac:dyDescent="0.3">
      <c r="B40" s="118"/>
      <c r="C40" s="119"/>
      <c r="D40" s="120"/>
      <c r="E40" s="21" t="s">
        <v>36</v>
      </c>
      <c r="F40" s="126"/>
      <c r="G40" s="127"/>
      <c r="H40" s="127"/>
      <c r="I40" s="127"/>
      <c r="J40" s="127"/>
      <c r="K40" s="127"/>
      <c r="L40" s="127"/>
      <c r="M40" s="127"/>
      <c r="N40" s="127"/>
      <c r="O40" s="127"/>
      <c r="P40" s="127"/>
      <c r="Q40" s="127"/>
      <c r="R40" s="127"/>
      <c r="S40" s="127"/>
      <c r="T40" s="160"/>
      <c r="U40" s="151"/>
    </row>
    <row r="41" spans="2:21" s="4" customFormat="1" ht="24" customHeight="1" x14ac:dyDescent="0.25">
      <c r="B41" s="152">
        <v>17</v>
      </c>
      <c r="C41" s="153" t="s">
        <v>37</v>
      </c>
      <c r="D41" s="154"/>
      <c r="E41" s="17" t="s">
        <v>50</v>
      </c>
      <c r="F41" s="130"/>
      <c r="G41" s="131"/>
      <c r="H41" s="131"/>
      <c r="I41" s="131"/>
      <c r="J41" s="131"/>
      <c r="K41" s="131"/>
      <c r="L41" s="131"/>
      <c r="M41" s="131"/>
      <c r="N41" s="131"/>
      <c r="O41" s="131"/>
      <c r="P41" s="131"/>
      <c r="Q41" s="131"/>
      <c r="R41" s="131"/>
      <c r="S41" s="131"/>
      <c r="T41" s="132"/>
      <c r="U41" s="155"/>
    </row>
    <row r="42" spans="2:21" s="4" customFormat="1" ht="24" customHeight="1" x14ac:dyDescent="0.25">
      <c r="B42" s="87"/>
      <c r="C42" s="85"/>
      <c r="D42" s="86"/>
      <c r="E42" s="13" t="s">
        <v>22</v>
      </c>
      <c r="F42" s="133"/>
      <c r="G42" s="134"/>
      <c r="H42" s="134"/>
      <c r="I42" s="134"/>
      <c r="J42" s="134"/>
      <c r="K42" s="134"/>
      <c r="L42" s="134"/>
      <c r="M42" s="134"/>
      <c r="N42" s="134"/>
      <c r="O42" s="134"/>
      <c r="P42" s="134"/>
      <c r="Q42" s="134"/>
      <c r="R42" s="134"/>
      <c r="S42" s="134"/>
      <c r="T42" s="135"/>
      <c r="U42" s="117"/>
    </row>
    <row r="43" spans="2:21" s="4" customFormat="1" ht="24" customHeight="1" x14ac:dyDescent="0.25">
      <c r="B43" s="87">
        <v>18</v>
      </c>
      <c r="C43" s="83" t="s">
        <v>38</v>
      </c>
      <c r="D43" s="84"/>
      <c r="E43" s="13" t="s">
        <v>51</v>
      </c>
      <c r="F43" s="123"/>
      <c r="G43" s="124"/>
      <c r="H43" s="124"/>
      <c r="I43" s="124"/>
      <c r="J43" s="124"/>
      <c r="K43" s="124"/>
      <c r="L43" s="124"/>
      <c r="M43" s="124"/>
      <c r="N43" s="124"/>
      <c r="O43" s="124"/>
      <c r="P43" s="124"/>
      <c r="Q43" s="124"/>
      <c r="R43" s="124"/>
      <c r="S43" s="124"/>
      <c r="T43" s="159"/>
      <c r="U43" s="117"/>
    </row>
    <row r="44" spans="2:21" s="4" customFormat="1" ht="24" customHeight="1" thickBot="1" x14ac:dyDescent="0.3">
      <c r="B44" s="118"/>
      <c r="C44" s="119"/>
      <c r="D44" s="120"/>
      <c r="E44" s="21" t="s">
        <v>36</v>
      </c>
      <c r="F44" s="126"/>
      <c r="G44" s="127"/>
      <c r="H44" s="127"/>
      <c r="I44" s="127"/>
      <c r="J44" s="127"/>
      <c r="K44" s="127"/>
      <c r="L44" s="127"/>
      <c r="M44" s="127"/>
      <c r="N44" s="127"/>
      <c r="O44" s="127"/>
      <c r="P44" s="127"/>
      <c r="Q44" s="127"/>
      <c r="R44" s="127"/>
      <c r="S44" s="127"/>
      <c r="T44" s="160"/>
      <c r="U44" s="151"/>
    </row>
    <row r="45" spans="2:21" s="4" customFormat="1" ht="15" customHeight="1" x14ac:dyDescent="0.25">
      <c r="B45" s="136" t="s">
        <v>5</v>
      </c>
      <c r="C45" s="137"/>
      <c r="D45" s="145"/>
      <c r="E45" s="145"/>
      <c r="F45" s="145"/>
      <c r="G45" s="145"/>
      <c r="H45" s="145"/>
      <c r="I45" s="145"/>
      <c r="J45" s="145"/>
      <c r="K45" s="145"/>
      <c r="L45" s="145"/>
      <c r="M45" s="145"/>
      <c r="N45" s="145"/>
      <c r="O45" s="145"/>
      <c r="P45" s="145"/>
      <c r="Q45" s="145"/>
      <c r="R45" s="145"/>
      <c r="S45" s="145"/>
      <c r="T45" s="145"/>
      <c r="U45" s="146"/>
    </row>
    <row r="46" spans="2:21" s="4" customFormat="1" ht="48" customHeight="1" thickBot="1" x14ac:dyDescent="0.3">
      <c r="B46" s="138"/>
      <c r="C46" s="139"/>
      <c r="D46" s="139"/>
      <c r="E46" s="139"/>
      <c r="F46" s="139"/>
      <c r="G46" s="139"/>
      <c r="H46" s="139"/>
      <c r="I46" s="139"/>
      <c r="J46" s="139"/>
      <c r="K46" s="139"/>
      <c r="L46" s="139"/>
      <c r="M46" s="139"/>
      <c r="N46" s="139"/>
      <c r="O46" s="139"/>
      <c r="P46" s="139"/>
      <c r="Q46" s="139"/>
      <c r="R46" s="139"/>
      <c r="S46" s="139"/>
      <c r="T46" s="139"/>
      <c r="U46" s="140"/>
    </row>
  </sheetData>
  <mergeCells count="214">
    <mergeCell ref="I24:I25"/>
    <mergeCell ref="J24:J25"/>
    <mergeCell ref="K24:K25"/>
    <mergeCell ref="L24:L25"/>
    <mergeCell ref="O24:O25"/>
    <mergeCell ref="F39:T40"/>
    <mergeCell ref="F41:T42"/>
    <mergeCell ref="F43:T44"/>
    <mergeCell ref="F3:I3"/>
    <mergeCell ref="F4:I4"/>
    <mergeCell ref="F5:I5"/>
    <mergeCell ref="F7:I7"/>
    <mergeCell ref="J3:U3"/>
    <mergeCell ref="J4:U4"/>
    <mergeCell ref="J5:U5"/>
    <mergeCell ref="J7:U7"/>
    <mergeCell ref="R14:R15"/>
    <mergeCell ref="R17:R18"/>
    <mergeCell ref="R19:R20"/>
    <mergeCell ref="R22:R23"/>
    <mergeCell ref="R24:R25"/>
    <mergeCell ref="R27:R28"/>
    <mergeCell ref="R29:R30"/>
    <mergeCell ref="R33:R34"/>
    <mergeCell ref="L27:L28"/>
    <mergeCell ref="O27:O28"/>
    <mergeCell ref="T27:T28"/>
    <mergeCell ref="S27:S28"/>
    <mergeCell ref="N29:N30"/>
    <mergeCell ref="N33:N34"/>
    <mergeCell ref="N35:N36"/>
    <mergeCell ref="S12:S13"/>
    <mergeCell ref="Q19:Q20"/>
    <mergeCell ref="N17:N18"/>
    <mergeCell ref="N19:N20"/>
    <mergeCell ref="N22:N23"/>
    <mergeCell ref="N24:N25"/>
    <mergeCell ref="N27:N28"/>
    <mergeCell ref="B45:C45"/>
    <mergeCell ref="B46:U46"/>
    <mergeCell ref="C9:D9"/>
    <mergeCell ref="B3:C3"/>
    <mergeCell ref="B12:E13"/>
    <mergeCell ref="D45:U45"/>
    <mergeCell ref="D3:E3"/>
    <mergeCell ref="D4:E4"/>
    <mergeCell ref="U43:U44"/>
    <mergeCell ref="B43:B44"/>
    <mergeCell ref="C43:D44"/>
    <mergeCell ref="U39:U40"/>
    <mergeCell ref="B41:B42"/>
    <mergeCell ref="C41:D42"/>
    <mergeCell ref="U41:U42"/>
    <mergeCell ref="B39:B40"/>
    <mergeCell ref="C39:D40"/>
    <mergeCell ref="S35:S36"/>
    <mergeCell ref="F12:L12"/>
    <mergeCell ref="O12:P12"/>
    <mergeCell ref="G14:G15"/>
    <mergeCell ref="U35:U36"/>
    <mergeCell ref="B37:B38"/>
    <mergeCell ref="C37:D38"/>
    <mergeCell ref="U37:U38"/>
    <mergeCell ref="B35:B36"/>
    <mergeCell ref="C35:D36"/>
    <mergeCell ref="F35:F36"/>
    <mergeCell ref="P35:P36"/>
    <mergeCell ref="G35:G36"/>
    <mergeCell ref="H35:H36"/>
    <mergeCell ref="I35:I36"/>
    <mergeCell ref="J35:J36"/>
    <mergeCell ref="K35:K36"/>
    <mergeCell ref="L35:L36"/>
    <mergeCell ref="O35:O36"/>
    <mergeCell ref="T35:T36"/>
    <mergeCell ref="M35:M36"/>
    <mergeCell ref="Q35:Q36"/>
    <mergeCell ref="R35:R36"/>
    <mergeCell ref="F37:T38"/>
    <mergeCell ref="B33:B34"/>
    <mergeCell ref="C33:D34"/>
    <mergeCell ref="F33:F34"/>
    <mergeCell ref="P33:P34"/>
    <mergeCell ref="S33:S34"/>
    <mergeCell ref="U33:U34"/>
    <mergeCell ref="B31:B32"/>
    <mergeCell ref="C31:D32"/>
    <mergeCell ref="E31:E32"/>
    <mergeCell ref="G33:G34"/>
    <mergeCell ref="H33:H34"/>
    <mergeCell ref="I33:I34"/>
    <mergeCell ref="J33:J34"/>
    <mergeCell ref="K33:K34"/>
    <mergeCell ref="L33:L34"/>
    <mergeCell ref="O33:O34"/>
    <mergeCell ref="T33:T34"/>
    <mergeCell ref="M33:M34"/>
    <mergeCell ref="Q33:Q34"/>
    <mergeCell ref="F31:U32"/>
    <mergeCell ref="B29:B30"/>
    <mergeCell ref="C29:D30"/>
    <mergeCell ref="F29:F30"/>
    <mergeCell ref="P29:P30"/>
    <mergeCell ref="S29:S30"/>
    <mergeCell ref="U29:U30"/>
    <mergeCell ref="B27:B28"/>
    <mergeCell ref="C27:D28"/>
    <mergeCell ref="F27:F28"/>
    <mergeCell ref="P27:P28"/>
    <mergeCell ref="G29:G30"/>
    <mergeCell ref="H29:H30"/>
    <mergeCell ref="I29:I30"/>
    <mergeCell ref="J29:J30"/>
    <mergeCell ref="K29:K30"/>
    <mergeCell ref="L29:L30"/>
    <mergeCell ref="O29:O30"/>
    <mergeCell ref="T29:T30"/>
    <mergeCell ref="M27:M28"/>
    <mergeCell ref="M29:M30"/>
    <mergeCell ref="Q27:Q28"/>
    <mergeCell ref="Q29:Q30"/>
    <mergeCell ref="G27:G28"/>
    <mergeCell ref="H27:H28"/>
    <mergeCell ref="B24:B25"/>
    <mergeCell ref="C24:D25"/>
    <mergeCell ref="F24:F25"/>
    <mergeCell ref="P24:P25"/>
    <mergeCell ref="S24:S25"/>
    <mergeCell ref="U24:U25"/>
    <mergeCell ref="B22:B23"/>
    <mergeCell ref="C22:D23"/>
    <mergeCell ref="F22:F23"/>
    <mergeCell ref="P22:P23"/>
    <mergeCell ref="G22:G23"/>
    <mergeCell ref="H22:H23"/>
    <mergeCell ref="I22:I23"/>
    <mergeCell ref="J22:J23"/>
    <mergeCell ref="K22:K23"/>
    <mergeCell ref="L22:L23"/>
    <mergeCell ref="O22:O23"/>
    <mergeCell ref="T22:T23"/>
    <mergeCell ref="G24:G25"/>
    <mergeCell ref="H24:H25"/>
    <mergeCell ref="M22:M23"/>
    <mergeCell ref="M24:M25"/>
    <mergeCell ref="Q22:Q23"/>
    <mergeCell ref="Q24:Q25"/>
    <mergeCell ref="B19:B20"/>
    <mergeCell ref="C19:D20"/>
    <mergeCell ref="F19:F20"/>
    <mergeCell ref="P19:P20"/>
    <mergeCell ref="S19:S20"/>
    <mergeCell ref="U19:U20"/>
    <mergeCell ref="S22:S23"/>
    <mergeCell ref="U22:U23"/>
    <mergeCell ref="F8:U8"/>
    <mergeCell ref="F9:U9"/>
    <mergeCell ref="F10:U10"/>
    <mergeCell ref="F11:U11"/>
    <mergeCell ref="B17:B18"/>
    <mergeCell ref="C17:D18"/>
    <mergeCell ref="F17:F18"/>
    <mergeCell ref="P17:P18"/>
    <mergeCell ref="S17:S18"/>
    <mergeCell ref="U17:U18"/>
    <mergeCell ref="H14:H15"/>
    <mergeCell ref="I14:I15"/>
    <mergeCell ref="J14:J15"/>
    <mergeCell ref="K14:K15"/>
    <mergeCell ref="L14:L15"/>
    <mergeCell ref="O14:O15"/>
    <mergeCell ref="B2:U2"/>
    <mergeCell ref="D6:U6"/>
    <mergeCell ref="D5:E5"/>
    <mergeCell ref="D7:E7"/>
    <mergeCell ref="F14:F15"/>
    <mergeCell ref="P14:P15"/>
    <mergeCell ref="S14:S15"/>
    <mergeCell ref="U14:U15"/>
    <mergeCell ref="C11:E11"/>
    <mergeCell ref="C10:E10"/>
    <mergeCell ref="C8:E8"/>
    <mergeCell ref="C14:D15"/>
    <mergeCell ref="B14:B15"/>
    <mergeCell ref="M14:M15"/>
    <mergeCell ref="Q14:Q15"/>
    <mergeCell ref="N14:N15"/>
    <mergeCell ref="T12:T13"/>
    <mergeCell ref="U12:U13"/>
    <mergeCell ref="T14:T15"/>
    <mergeCell ref="G17:G18"/>
    <mergeCell ref="H17:H18"/>
    <mergeCell ref="I17:I18"/>
    <mergeCell ref="J17:J18"/>
    <mergeCell ref="K17:K18"/>
    <mergeCell ref="M17:M18"/>
    <mergeCell ref="Q17:Q18"/>
    <mergeCell ref="U27:U28"/>
    <mergeCell ref="L17:L18"/>
    <mergeCell ref="O17:O18"/>
    <mergeCell ref="T17:T18"/>
    <mergeCell ref="G19:G20"/>
    <mergeCell ref="H19:H20"/>
    <mergeCell ref="I19:I20"/>
    <mergeCell ref="J19:J20"/>
    <mergeCell ref="K19:K20"/>
    <mergeCell ref="L19:L20"/>
    <mergeCell ref="O19:O20"/>
    <mergeCell ref="T19:T20"/>
    <mergeCell ref="M19:M20"/>
    <mergeCell ref="T24:T25"/>
    <mergeCell ref="I27:I28"/>
    <mergeCell ref="J27:J28"/>
    <mergeCell ref="K27:K28"/>
  </mergeCells>
  <pageMargins left="0.7" right="0.7" top="0.78740157499999996" bottom="0.78740157499999996" header="0.3" footer="0.3"/>
  <pageSetup paperSize="9" scale="58" fitToHeight="0" orientation="landscape" r:id="rId1"/>
  <rowBreaks count="1" manualBreakCount="1">
    <brk id="3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U46"/>
  <sheetViews>
    <sheetView workbookViewId="0">
      <selection activeCell="U14" sqref="U14:U15"/>
    </sheetView>
  </sheetViews>
  <sheetFormatPr defaultRowHeight="15" x14ac:dyDescent="0.25"/>
  <cols>
    <col min="1" max="1" width="4.5703125" customWidth="1"/>
    <col min="2" max="2" width="5" customWidth="1"/>
    <col min="3" max="4" width="18.7109375" style="1" customWidth="1"/>
    <col min="5" max="21" width="10.7109375" customWidth="1"/>
  </cols>
  <sheetData>
    <row r="1" spans="2:21" ht="15.75" thickBot="1" x14ac:dyDescent="0.3"/>
    <row r="2" spans="2:21" s="2" customFormat="1" ht="30" customHeight="1" thickBot="1" x14ac:dyDescent="0.3">
      <c r="B2" s="60" t="s">
        <v>77</v>
      </c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2"/>
      <c r="U2" s="63"/>
    </row>
    <row r="3" spans="2:21" s="3" customFormat="1" ht="24" customHeight="1" thickBot="1" x14ac:dyDescent="0.3">
      <c r="B3" s="141" t="s">
        <v>0</v>
      </c>
      <c r="C3" s="142"/>
      <c r="D3" s="147" t="s">
        <v>71</v>
      </c>
      <c r="E3" s="148"/>
      <c r="F3" s="161" t="s">
        <v>13</v>
      </c>
      <c r="G3" s="162"/>
      <c r="H3" s="162"/>
      <c r="I3" s="142"/>
      <c r="J3" s="169" t="s">
        <v>74</v>
      </c>
      <c r="K3" s="170"/>
      <c r="L3" s="170"/>
      <c r="M3" s="170"/>
      <c r="N3" s="170"/>
      <c r="O3" s="170"/>
      <c r="P3" s="170"/>
      <c r="Q3" s="170"/>
      <c r="R3" s="170"/>
      <c r="S3" s="170"/>
      <c r="T3" s="170"/>
      <c r="U3" s="171"/>
    </row>
    <row r="4" spans="2:21" s="3" customFormat="1" ht="24" customHeight="1" x14ac:dyDescent="0.25">
      <c r="B4" s="5" t="s">
        <v>1</v>
      </c>
      <c r="C4" s="6"/>
      <c r="D4" s="149">
        <v>43850</v>
      </c>
      <c r="E4" s="150"/>
      <c r="F4" s="163" t="s">
        <v>14</v>
      </c>
      <c r="G4" s="164"/>
      <c r="H4" s="164"/>
      <c r="I4" s="165"/>
      <c r="J4" s="172" t="s">
        <v>76</v>
      </c>
      <c r="K4" s="173"/>
      <c r="L4" s="173"/>
      <c r="M4" s="173"/>
      <c r="N4" s="173"/>
      <c r="O4" s="173"/>
      <c r="P4" s="173"/>
      <c r="Q4" s="173"/>
      <c r="R4" s="173"/>
      <c r="S4" s="173"/>
      <c r="T4" s="173"/>
      <c r="U4" s="174"/>
    </row>
    <row r="5" spans="2:21" s="3" customFormat="1" ht="24" customHeight="1" x14ac:dyDescent="0.25">
      <c r="B5" s="7" t="s">
        <v>2</v>
      </c>
      <c r="C5" s="8"/>
      <c r="D5" s="67" t="s">
        <v>78</v>
      </c>
      <c r="E5" s="68"/>
      <c r="F5" s="166" t="s">
        <v>15</v>
      </c>
      <c r="G5" s="167"/>
      <c r="H5" s="167"/>
      <c r="I5" s="168"/>
      <c r="J5" s="175" t="s">
        <v>79</v>
      </c>
      <c r="K5" s="176"/>
      <c r="L5" s="176"/>
      <c r="M5" s="176"/>
      <c r="N5" s="176"/>
      <c r="O5" s="176"/>
      <c r="P5" s="176"/>
      <c r="Q5" s="176"/>
      <c r="R5" s="176"/>
      <c r="S5" s="176"/>
      <c r="T5" s="176"/>
      <c r="U5" s="177"/>
    </row>
    <row r="6" spans="2:21" s="3" customFormat="1" ht="24" customHeight="1" thickBot="1" x14ac:dyDescent="0.3">
      <c r="B6" s="9" t="s">
        <v>3</v>
      </c>
      <c r="C6" s="10"/>
      <c r="D6" s="64" t="s">
        <v>64</v>
      </c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  <c r="T6" s="65"/>
      <c r="U6" s="66"/>
    </row>
    <row r="7" spans="2:21" s="3" customFormat="1" ht="24" customHeight="1" thickBot="1" x14ac:dyDescent="0.3">
      <c r="B7" s="11" t="s">
        <v>4</v>
      </c>
      <c r="C7" s="12"/>
      <c r="D7" s="69"/>
      <c r="E7" s="70"/>
      <c r="F7" s="161" t="s">
        <v>16</v>
      </c>
      <c r="G7" s="162"/>
      <c r="H7" s="162"/>
      <c r="I7" s="142"/>
      <c r="J7" s="178">
        <v>43852</v>
      </c>
      <c r="K7" s="170"/>
      <c r="L7" s="170"/>
      <c r="M7" s="170"/>
      <c r="N7" s="170"/>
      <c r="O7" s="170"/>
      <c r="P7" s="170"/>
      <c r="Q7" s="170"/>
      <c r="R7" s="170"/>
      <c r="S7" s="170"/>
      <c r="T7" s="170"/>
      <c r="U7" s="171"/>
    </row>
    <row r="8" spans="2:21" s="3" customFormat="1" ht="24" customHeight="1" x14ac:dyDescent="0.25">
      <c r="B8" s="40">
        <v>1</v>
      </c>
      <c r="C8" s="80" t="s">
        <v>6</v>
      </c>
      <c r="D8" s="81"/>
      <c r="E8" s="82"/>
      <c r="F8" s="95" t="s">
        <v>72</v>
      </c>
      <c r="G8" s="95"/>
      <c r="H8" s="95"/>
      <c r="I8" s="95"/>
      <c r="J8" s="95"/>
      <c r="K8" s="95"/>
      <c r="L8" s="95"/>
      <c r="M8" s="95"/>
      <c r="N8" s="95"/>
      <c r="O8" s="95"/>
      <c r="P8" s="95"/>
      <c r="Q8" s="95"/>
      <c r="R8" s="95"/>
      <c r="S8" s="95"/>
      <c r="T8" s="96"/>
      <c r="U8" s="97"/>
    </row>
    <row r="9" spans="2:21" s="3" customFormat="1" ht="24" customHeight="1" x14ac:dyDescent="0.25">
      <c r="B9" s="34">
        <v>2</v>
      </c>
      <c r="C9" s="77" t="s">
        <v>7</v>
      </c>
      <c r="D9" s="79"/>
      <c r="E9" s="13" t="s">
        <v>39</v>
      </c>
      <c r="F9" s="98" t="s">
        <v>69</v>
      </c>
      <c r="G9" s="98"/>
      <c r="H9" s="98"/>
      <c r="I9" s="98"/>
      <c r="J9" s="98"/>
      <c r="K9" s="98"/>
      <c r="L9" s="98"/>
      <c r="M9" s="98"/>
      <c r="N9" s="98"/>
      <c r="O9" s="98"/>
      <c r="P9" s="98"/>
      <c r="Q9" s="98"/>
      <c r="R9" s="98"/>
      <c r="S9" s="98"/>
      <c r="T9" s="99"/>
      <c r="U9" s="100"/>
    </row>
    <row r="10" spans="2:21" s="3" customFormat="1" ht="24" customHeight="1" x14ac:dyDescent="0.25">
      <c r="B10" s="34">
        <v>3</v>
      </c>
      <c r="C10" s="77" t="s">
        <v>8</v>
      </c>
      <c r="D10" s="78"/>
      <c r="E10" s="79"/>
      <c r="F10" s="101" t="s">
        <v>75</v>
      </c>
      <c r="G10" s="101"/>
      <c r="H10" s="101"/>
      <c r="I10" s="101"/>
      <c r="J10" s="101"/>
      <c r="K10" s="101"/>
      <c r="L10" s="101"/>
      <c r="M10" s="101"/>
      <c r="N10" s="101"/>
      <c r="O10" s="101"/>
      <c r="P10" s="101"/>
      <c r="Q10" s="101"/>
      <c r="R10" s="101"/>
      <c r="S10" s="101"/>
      <c r="T10" s="102"/>
      <c r="U10" s="103"/>
    </row>
    <row r="11" spans="2:21" s="3" customFormat="1" ht="24" customHeight="1" thickBot="1" x14ac:dyDescent="0.3">
      <c r="B11" s="35">
        <v>4</v>
      </c>
      <c r="C11" s="74" t="s">
        <v>9</v>
      </c>
      <c r="D11" s="75"/>
      <c r="E11" s="76"/>
      <c r="F11" s="104" t="s">
        <v>73</v>
      </c>
      <c r="G11" s="104"/>
      <c r="H11" s="104"/>
      <c r="I11" s="104"/>
      <c r="J11" s="104"/>
      <c r="K11" s="104"/>
      <c r="L11" s="104"/>
      <c r="M11" s="104"/>
      <c r="N11" s="104"/>
      <c r="O11" s="104"/>
      <c r="P11" s="104"/>
      <c r="Q11" s="104"/>
      <c r="R11" s="104"/>
      <c r="S11" s="104"/>
      <c r="T11" s="105"/>
      <c r="U11" s="106"/>
    </row>
    <row r="12" spans="2:21" s="3" customFormat="1" ht="18" customHeight="1" x14ac:dyDescent="0.25">
      <c r="B12" s="143"/>
      <c r="C12" s="131"/>
      <c r="D12" s="131"/>
      <c r="E12" s="132"/>
      <c r="F12" s="156" t="s">
        <v>19</v>
      </c>
      <c r="G12" s="157"/>
      <c r="H12" s="157"/>
      <c r="I12" s="157"/>
      <c r="J12" s="157"/>
      <c r="K12" s="157"/>
      <c r="L12" s="158"/>
      <c r="M12" s="39" t="s">
        <v>19</v>
      </c>
      <c r="N12" s="19" t="s">
        <v>21</v>
      </c>
      <c r="O12" s="156" t="s">
        <v>20</v>
      </c>
      <c r="P12" s="158"/>
      <c r="Q12" s="38" t="s">
        <v>20</v>
      </c>
      <c r="R12" s="37" t="s">
        <v>61</v>
      </c>
      <c r="S12" s="88" t="s">
        <v>17</v>
      </c>
      <c r="T12" s="88" t="s">
        <v>18</v>
      </c>
      <c r="U12" s="90" t="s">
        <v>70</v>
      </c>
    </row>
    <row r="13" spans="2:21" s="3" customFormat="1" ht="18" customHeight="1" x14ac:dyDescent="0.25">
      <c r="B13" s="144"/>
      <c r="C13" s="134"/>
      <c r="D13" s="134"/>
      <c r="E13" s="135"/>
      <c r="F13" s="13" t="s">
        <v>52</v>
      </c>
      <c r="G13" s="13" t="s">
        <v>53</v>
      </c>
      <c r="H13" s="13" t="s">
        <v>54</v>
      </c>
      <c r="I13" s="13" t="s">
        <v>55</v>
      </c>
      <c r="J13" s="13" t="s">
        <v>56</v>
      </c>
      <c r="K13" s="13" t="s">
        <v>57</v>
      </c>
      <c r="L13" s="13" t="s">
        <v>58</v>
      </c>
      <c r="M13" s="13" t="s">
        <v>68</v>
      </c>
      <c r="N13" s="13" t="s">
        <v>60</v>
      </c>
      <c r="O13" s="13" t="s">
        <v>20</v>
      </c>
      <c r="P13" s="13" t="s">
        <v>59</v>
      </c>
      <c r="Q13" s="25" t="s">
        <v>68</v>
      </c>
      <c r="R13" s="25" t="s">
        <v>62</v>
      </c>
      <c r="S13" s="89"/>
      <c r="T13" s="89"/>
      <c r="U13" s="91"/>
    </row>
    <row r="14" spans="2:21" s="4" customFormat="1" ht="24" customHeight="1" x14ac:dyDescent="0.25">
      <c r="B14" s="87">
        <v>5</v>
      </c>
      <c r="C14" s="83" t="s">
        <v>10</v>
      </c>
      <c r="D14" s="84"/>
      <c r="E14" s="15" t="s">
        <v>40</v>
      </c>
      <c r="F14" s="71">
        <v>241</v>
      </c>
      <c r="G14" s="71">
        <v>54</v>
      </c>
      <c r="H14" s="71">
        <v>3</v>
      </c>
      <c r="I14" s="71">
        <v>6</v>
      </c>
      <c r="J14" s="71">
        <v>0</v>
      </c>
      <c r="K14" s="71">
        <v>1</v>
      </c>
      <c r="L14" s="71">
        <v>0</v>
      </c>
      <c r="M14" s="71">
        <f>SUM(F14:L15)</f>
        <v>305</v>
      </c>
      <c r="N14" s="71">
        <v>7</v>
      </c>
      <c r="O14" s="71">
        <v>22</v>
      </c>
      <c r="P14" s="71">
        <v>0</v>
      </c>
      <c r="Q14" s="71">
        <f>SUM(O14:P15)</f>
        <v>22</v>
      </c>
      <c r="R14" s="71">
        <f>SUM(M14,N14,Q14)</f>
        <v>334</v>
      </c>
      <c r="S14" s="72">
        <v>2023</v>
      </c>
      <c r="T14" s="71">
        <v>0</v>
      </c>
      <c r="U14" s="73">
        <f>SUM(R14:T15)</f>
        <v>2357</v>
      </c>
    </row>
    <row r="15" spans="2:21" s="4" customFormat="1" ht="24" customHeight="1" x14ac:dyDescent="0.25">
      <c r="B15" s="87"/>
      <c r="C15" s="85"/>
      <c r="D15" s="86"/>
      <c r="E15" s="33" t="s">
        <v>12</v>
      </c>
      <c r="F15" s="71"/>
      <c r="G15" s="71"/>
      <c r="H15" s="71"/>
      <c r="I15" s="71"/>
      <c r="J15" s="71"/>
      <c r="K15" s="71"/>
      <c r="L15" s="71"/>
      <c r="M15" s="71"/>
      <c r="N15" s="71"/>
      <c r="O15" s="71"/>
      <c r="P15" s="71"/>
      <c r="Q15" s="71"/>
      <c r="R15" s="71"/>
      <c r="S15" s="72"/>
      <c r="T15" s="71"/>
      <c r="U15" s="73"/>
    </row>
    <row r="16" spans="2:21" s="4" customFormat="1" ht="24" customHeight="1" x14ac:dyDescent="0.25">
      <c r="B16" s="34"/>
      <c r="C16" s="36"/>
      <c r="D16" s="27"/>
      <c r="E16" s="41" t="s">
        <v>65</v>
      </c>
      <c r="F16" s="52">
        <f>7.71+8.23+8.07+7.9+7.66+7.43+6.75+5.65</f>
        <v>59.400000000000006</v>
      </c>
      <c r="G16" s="52">
        <f t="shared" ref="G16:M16" si="0">7.71+8.23+8.07+7.9+7.66+7.43+6.75+5.65</f>
        <v>59.400000000000006</v>
      </c>
      <c r="H16" s="52">
        <f t="shared" si="0"/>
        <v>59.400000000000006</v>
      </c>
      <c r="I16" s="52">
        <f t="shared" si="0"/>
        <v>59.400000000000006</v>
      </c>
      <c r="J16" s="52">
        <f t="shared" si="0"/>
        <v>59.400000000000006</v>
      </c>
      <c r="K16" s="52">
        <f t="shared" si="0"/>
        <v>59.400000000000006</v>
      </c>
      <c r="L16" s="52">
        <f t="shared" si="0"/>
        <v>59.400000000000006</v>
      </c>
      <c r="M16" s="52">
        <f t="shared" si="0"/>
        <v>59.400000000000006</v>
      </c>
      <c r="N16" s="52">
        <f>6+6.83+7.36+7.66+7.35+6.92+6.24+5.36</f>
        <v>53.720000000000006</v>
      </c>
      <c r="O16" s="52">
        <f>7.48+6.34+5.82+5.27+6.74+8.18+6.67+6.23</f>
        <v>52.730000000000004</v>
      </c>
      <c r="P16" s="52">
        <f t="shared" ref="P16:Q16" si="1">7.48+6.34+5.82+5.27+6.74+8.18+6.67+6.23</f>
        <v>52.730000000000004</v>
      </c>
      <c r="Q16" s="52">
        <f t="shared" si="1"/>
        <v>52.730000000000004</v>
      </c>
      <c r="R16" s="52"/>
      <c r="S16" s="51">
        <f>6.74+6.33+6.22+5.95+6.74+8.53+8.91+7.87</f>
        <v>57.29</v>
      </c>
      <c r="T16" s="52">
        <f>7.09+7.54+6.11+5.38+6.47+7.69+7.61+7.17</f>
        <v>55.059999999999995</v>
      </c>
      <c r="U16" s="31"/>
    </row>
    <row r="17" spans="2:21" s="4" customFormat="1" ht="24" customHeight="1" x14ac:dyDescent="0.25">
      <c r="B17" s="87">
        <v>6</v>
      </c>
      <c r="C17" s="83" t="s">
        <v>11</v>
      </c>
      <c r="D17" s="92"/>
      <c r="E17" s="16" t="s">
        <v>41</v>
      </c>
      <c r="F17" s="55">
        <f t="shared" ref="F17:Q17" si="2">100/F16</f>
        <v>1.6835016835016834</v>
      </c>
      <c r="G17" s="55">
        <f t="shared" si="2"/>
        <v>1.6835016835016834</v>
      </c>
      <c r="H17" s="55">
        <f t="shared" si="2"/>
        <v>1.6835016835016834</v>
      </c>
      <c r="I17" s="55">
        <f t="shared" si="2"/>
        <v>1.6835016835016834</v>
      </c>
      <c r="J17" s="55">
        <f t="shared" si="2"/>
        <v>1.6835016835016834</v>
      </c>
      <c r="K17" s="55">
        <f t="shared" si="2"/>
        <v>1.6835016835016834</v>
      </c>
      <c r="L17" s="55">
        <f t="shared" si="2"/>
        <v>1.6835016835016834</v>
      </c>
      <c r="M17" s="55">
        <f t="shared" si="2"/>
        <v>1.6835016835016834</v>
      </c>
      <c r="N17" s="55">
        <f t="shared" si="2"/>
        <v>1.8615040953090094</v>
      </c>
      <c r="O17" s="55">
        <f t="shared" si="2"/>
        <v>1.8964536317087046</v>
      </c>
      <c r="P17" s="55">
        <f t="shared" si="2"/>
        <v>1.8964536317087046</v>
      </c>
      <c r="Q17" s="55">
        <f t="shared" si="2"/>
        <v>1.8964536317087046</v>
      </c>
      <c r="R17" s="179"/>
      <c r="S17" s="55">
        <f>100/S16</f>
        <v>1.7455053237912377</v>
      </c>
      <c r="T17" s="55">
        <f>100/T16</f>
        <v>1.8162005085361426</v>
      </c>
      <c r="U17" s="107"/>
    </row>
    <row r="18" spans="2:21" s="4" customFormat="1" ht="24" customHeight="1" x14ac:dyDescent="0.25">
      <c r="B18" s="87"/>
      <c r="C18" s="85"/>
      <c r="D18" s="93"/>
      <c r="E18" s="41" t="s">
        <v>22</v>
      </c>
      <c r="F18" s="55"/>
      <c r="G18" s="55"/>
      <c r="H18" s="55"/>
      <c r="I18" s="55"/>
      <c r="J18" s="55"/>
      <c r="K18" s="55"/>
      <c r="L18" s="55"/>
      <c r="M18" s="55"/>
      <c r="N18" s="55"/>
      <c r="O18" s="55"/>
      <c r="P18" s="55"/>
      <c r="Q18" s="55"/>
      <c r="R18" s="179"/>
      <c r="S18" s="55"/>
      <c r="T18" s="55"/>
      <c r="U18" s="107"/>
    </row>
    <row r="19" spans="2:21" s="4" customFormat="1" ht="24" customHeight="1" x14ac:dyDescent="0.25">
      <c r="B19" s="87">
        <v>7</v>
      </c>
      <c r="C19" s="83" t="s">
        <v>23</v>
      </c>
      <c r="D19" s="92"/>
      <c r="E19" s="15" t="s">
        <v>42</v>
      </c>
      <c r="F19" s="57">
        <f t="shared" ref="F19:Q19" si="3">F14*F17</f>
        <v>405.72390572390572</v>
      </c>
      <c r="G19" s="57">
        <f t="shared" si="3"/>
        <v>90.909090909090907</v>
      </c>
      <c r="H19" s="57">
        <f t="shared" si="3"/>
        <v>5.0505050505050502</v>
      </c>
      <c r="I19" s="57">
        <f t="shared" si="3"/>
        <v>10.1010101010101</v>
      </c>
      <c r="J19" s="57">
        <f t="shared" si="3"/>
        <v>0</v>
      </c>
      <c r="K19" s="57">
        <f t="shared" si="3"/>
        <v>1.6835016835016834</v>
      </c>
      <c r="L19" s="57">
        <f t="shared" si="3"/>
        <v>0</v>
      </c>
      <c r="M19" s="57">
        <f t="shared" si="3"/>
        <v>513.4680134680134</v>
      </c>
      <c r="N19" s="57">
        <f t="shared" si="3"/>
        <v>13.030528667163066</v>
      </c>
      <c r="O19" s="57">
        <f t="shared" si="3"/>
        <v>41.721979897591503</v>
      </c>
      <c r="P19" s="57">
        <f t="shared" si="3"/>
        <v>0</v>
      </c>
      <c r="Q19" s="57">
        <f t="shared" si="3"/>
        <v>41.721979897591503</v>
      </c>
      <c r="R19" s="180">
        <f>SUM(M19,N19,Q19)</f>
        <v>568.22052203276792</v>
      </c>
      <c r="S19" s="57">
        <f>S14*S17</f>
        <v>3531.1572700296738</v>
      </c>
      <c r="T19" s="57">
        <f>T14*T17</f>
        <v>0</v>
      </c>
      <c r="U19" s="94">
        <f>SUM(R19:T20)</f>
        <v>4099.3777920624416</v>
      </c>
    </row>
    <row r="20" spans="2:21" s="4" customFormat="1" ht="24" customHeight="1" x14ac:dyDescent="0.25">
      <c r="B20" s="87"/>
      <c r="C20" s="85"/>
      <c r="D20" s="93"/>
      <c r="E20" s="33" t="s">
        <v>24</v>
      </c>
      <c r="F20" s="57"/>
      <c r="G20" s="57"/>
      <c r="H20" s="57"/>
      <c r="I20" s="57"/>
      <c r="J20" s="57"/>
      <c r="K20" s="57"/>
      <c r="L20" s="57"/>
      <c r="M20" s="57"/>
      <c r="N20" s="57"/>
      <c r="O20" s="57"/>
      <c r="P20" s="57"/>
      <c r="Q20" s="57"/>
      <c r="R20" s="180"/>
      <c r="S20" s="57"/>
      <c r="T20" s="57"/>
      <c r="U20" s="94"/>
    </row>
    <row r="21" spans="2:21" s="4" customFormat="1" ht="24" customHeight="1" x14ac:dyDescent="0.25">
      <c r="B21" s="34"/>
      <c r="C21" s="36"/>
      <c r="D21" s="27"/>
      <c r="E21" s="41" t="s">
        <v>66</v>
      </c>
      <c r="F21" s="51">
        <v>122</v>
      </c>
      <c r="G21" s="51">
        <v>122</v>
      </c>
      <c r="H21" s="51">
        <v>122</v>
      </c>
      <c r="I21" s="51">
        <v>122</v>
      </c>
      <c r="J21" s="51">
        <v>122</v>
      </c>
      <c r="K21" s="51">
        <v>122</v>
      </c>
      <c r="L21" s="51">
        <v>122</v>
      </c>
      <c r="M21" s="51">
        <v>122</v>
      </c>
      <c r="N21" s="51">
        <v>134.19999999999999</v>
      </c>
      <c r="O21" s="51">
        <v>117.1</v>
      </c>
      <c r="P21" s="51">
        <v>117.1</v>
      </c>
      <c r="Q21" s="51">
        <v>117.1</v>
      </c>
      <c r="R21" s="51"/>
      <c r="S21" s="51">
        <v>106.4</v>
      </c>
      <c r="T21" s="51">
        <v>104.3</v>
      </c>
      <c r="U21" s="32"/>
    </row>
    <row r="22" spans="2:21" s="4" customFormat="1" ht="24" customHeight="1" x14ac:dyDescent="0.25">
      <c r="B22" s="87">
        <v>8</v>
      </c>
      <c r="C22" s="83" t="s">
        <v>25</v>
      </c>
      <c r="D22" s="92"/>
      <c r="E22" s="16" t="s">
        <v>43</v>
      </c>
      <c r="F22" s="59">
        <f>100/F21</f>
        <v>0.81967213114754101</v>
      </c>
      <c r="G22" s="59">
        <f>100/G21</f>
        <v>0.81967213114754101</v>
      </c>
      <c r="H22" s="59">
        <f t="shared" ref="H22:T22" si="4">100/H21</f>
        <v>0.81967213114754101</v>
      </c>
      <c r="I22" s="59">
        <f t="shared" si="4"/>
        <v>0.81967213114754101</v>
      </c>
      <c r="J22" s="59">
        <f t="shared" si="4"/>
        <v>0.81967213114754101</v>
      </c>
      <c r="K22" s="59">
        <f t="shared" si="4"/>
        <v>0.81967213114754101</v>
      </c>
      <c r="L22" s="59">
        <f t="shared" si="4"/>
        <v>0.81967213114754101</v>
      </c>
      <c r="M22" s="59">
        <f t="shared" si="4"/>
        <v>0.81967213114754101</v>
      </c>
      <c r="N22" s="59">
        <f t="shared" si="4"/>
        <v>0.7451564828614009</v>
      </c>
      <c r="O22" s="59">
        <f t="shared" si="4"/>
        <v>0.8539709649871905</v>
      </c>
      <c r="P22" s="59">
        <f t="shared" si="4"/>
        <v>0.8539709649871905</v>
      </c>
      <c r="Q22" s="59">
        <f t="shared" si="4"/>
        <v>0.8539709649871905</v>
      </c>
      <c r="R22" s="181"/>
      <c r="S22" s="59">
        <f t="shared" si="4"/>
        <v>0.93984962406015038</v>
      </c>
      <c r="T22" s="59">
        <f t="shared" si="4"/>
        <v>0.95877277085330781</v>
      </c>
      <c r="U22" s="56"/>
    </row>
    <row r="23" spans="2:21" s="4" customFormat="1" ht="24" customHeight="1" x14ac:dyDescent="0.25">
      <c r="B23" s="87"/>
      <c r="C23" s="85"/>
      <c r="D23" s="93"/>
      <c r="E23" s="33" t="s">
        <v>22</v>
      </c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181"/>
      <c r="S23" s="59"/>
      <c r="T23" s="59"/>
      <c r="U23" s="56"/>
    </row>
    <row r="24" spans="2:21" s="4" customFormat="1" ht="24" customHeight="1" x14ac:dyDescent="0.25">
      <c r="B24" s="87">
        <v>9</v>
      </c>
      <c r="C24" s="83" t="s">
        <v>26</v>
      </c>
      <c r="D24" s="92"/>
      <c r="E24" s="15" t="s">
        <v>44</v>
      </c>
      <c r="F24" s="58">
        <f>F19*F22</f>
        <v>332.56057846221779</v>
      </c>
      <c r="G24" s="58">
        <f>G19*G22</f>
        <v>74.515648286140092</v>
      </c>
      <c r="H24" s="58">
        <f t="shared" ref="H24:T24" si="5">H19*H22</f>
        <v>4.139758238118894</v>
      </c>
      <c r="I24" s="58">
        <f t="shared" si="5"/>
        <v>8.279516476237788</v>
      </c>
      <c r="J24" s="58">
        <f t="shared" si="5"/>
        <v>0</v>
      </c>
      <c r="K24" s="58">
        <f t="shared" si="5"/>
        <v>1.3799194127062979</v>
      </c>
      <c r="L24" s="58">
        <f t="shared" si="5"/>
        <v>0</v>
      </c>
      <c r="M24" s="58">
        <f t="shared" si="5"/>
        <v>420.87542087542084</v>
      </c>
      <c r="N24" s="58">
        <f t="shared" si="5"/>
        <v>9.7097829114478884</v>
      </c>
      <c r="O24" s="58">
        <f t="shared" si="5"/>
        <v>35.629359434322382</v>
      </c>
      <c r="P24" s="58">
        <f t="shared" si="5"/>
        <v>0</v>
      </c>
      <c r="Q24" s="58">
        <f t="shared" si="5"/>
        <v>35.629359434322382</v>
      </c>
      <c r="R24" s="182">
        <f>SUM(M24,N24,Q24)</f>
        <v>466.21456322119116</v>
      </c>
      <c r="S24" s="58">
        <f t="shared" si="5"/>
        <v>3318.7568327346557</v>
      </c>
      <c r="T24" s="58">
        <f t="shared" si="5"/>
        <v>0</v>
      </c>
      <c r="U24" s="108">
        <f>SUM(R24:T25)</f>
        <v>3784.9713959558467</v>
      </c>
    </row>
    <row r="25" spans="2:21" s="4" customFormat="1" ht="24" customHeight="1" x14ac:dyDescent="0.25">
      <c r="B25" s="87"/>
      <c r="C25" s="85"/>
      <c r="D25" s="93"/>
      <c r="E25" s="33" t="s">
        <v>24</v>
      </c>
      <c r="F25" s="58"/>
      <c r="G25" s="58"/>
      <c r="H25" s="58"/>
      <c r="I25" s="58"/>
      <c r="J25" s="58"/>
      <c r="K25" s="58"/>
      <c r="L25" s="58"/>
      <c r="M25" s="58"/>
      <c r="N25" s="58"/>
      <c r="O25" s="58"/>
      <c r="P25" s="58"/>
      <c r="Q25" s="58"/>
      <c r="R25" s="182"/>
      <c r="S25" s="58"/>
      <c r="T25" s="58"/>
      <c r="U25" s="108"/>
    </row>
    <row r="26" spans="2:21" s="4" customFormat="1" ht="24" customHeight="1" x14ac:dyDescent="0.25">
      <c r="B26" s="34"/>
      <c r="C26" s="36"/>
      <c r="D26" s="27"/>
      <c r="E26" s="41" t="s">
        <v>67</v>
      </c>
      <c r="F26" s="52">
        <v>79.5</v>
      </c>
      <c r="G26" s="52">
        <v>79.5</v>
      </c>
      <c r="H26" s="52">
        <v>79.5</v>
      </c>
      <c r="I26" s="52">
        <v>79.5</v>
      </c>
      <c r="J26" s="52">
        <v>79.5</v>
      </c>
      <c r="K26" s="52">
        <v>79.5</v>
      </c>
      <c r="L26" s="52">
        <v>79.5</v>
      </c>
      <c r="M26" s="52">
        <v>79.5</v>
      </c>
      <c r="N26" s="52">
        <v>83.6</v>
      </c>
      <c r="O26" s="52">
        <v>85.3</v>
      </c>
      <c r="P26" s="52">
        <v>85.3</v>
      </c>
      <c r="Q26" s="52">
        <v>85.3</v>
      </c>
      <c r="R26" s="52"/>
      <c r="S26" s="51">
        <v>86.9</v>
      </c>
      <c r="T26" s="52">
        <v>19.600000000000001</v>
      </c>
      <c r="U26" s="31"/>
    </row>
    <row r="27" spans="2:21" s="4" customFormat="1" ht="24" customHeight="1" x14ac:dyDescent="0.25">
      <c r="B27" s="87">
        <v>10</v>
      </c>
      <c r="C27" s="83" t="s">
        <v>27</v>
      </c>
      <c r="D27" s="92"/>
      <c r="E27" s="15" t="s">
        <v>45</v>
      </c>
      <c r="F27" s="59">
        <f>100/F26</f>
        <v>1.2578616352201257</v>
      </c>
      <c r="G27" s="59">
        <f t="shared" ref="G27:T27" si="6">100/G26</f>
        <v>1.2578616352201257</v>
      </c>
      <c r="H27" s="59">
        <f t="shared" si="6"/>
        <v>1.2578616352201257</v>
      </c>
      <c r="I27" s="59">
        <f t="shared" si="6"/>
        <v>1.2578616352201257</v>
      </c>
      <c r="J27" s="59">
        <f t="shared" si="6"/>
        <v>1.2578616352201257</v>
      </c>
      <c r="K27" s="59">
        <f t="shared" si="6"/>
        <v>1.2578616352201257</v>
      </c>
      <c r="L27" s="59">
        <f t="shared" si="6"/>
        <v>1.2578616352201257</v>
      </c>
      <c r="M27" s="59">
        <f t="shared" si="6"/>
        <v>1.2578616352201257</v>
      </c>
      <c r="N27" s="59">
        <f t="shared" si="6"/>
        <v>1.1961722488038278</v>
      </c>
      <c r="O27" s="59">
        <f t="shared" si="6"/>
        <v>1.1723329425556859</v>
      </c>
      <c r="P27" s="59">
        <f t="shared" si="6"/>
        <v>1.1723329425556859</v>
      </c>
      <c r="Q27" s="59">
        <f t="shared" si="6"/>
        <v>1.1723329425556859</v>
      </c>
      <c r="R27" s="59"/>
      <c r="S27" s="59">
        <f t="shared" si="6"/>
        <v>1.1507479861910241</v>
      </c>
      <c r="T27" s="59">
        <f t="shared" si="6"/>
        <v>5.1020408163265305</v>
      </c>
      <c r="U27" s="56"/>
    </row>
    <row r="28" spans="2:21" s="4" customFormat="1" ht="24" customHeight="1" x14ac:dyDescent="0.25">
      <c r="B28" s="87"/>
      <c r="C28" s="85"/>
      <c r="D28" s="93"/>
      <c r="E28" s="33" t="s">
        <v>22</v>
      </c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6"/>
    </row>
    <row r="29" spans="2:21" s="4" customFormat="1" ht="24" customHeight="1" x14ac:dyDescent="0.25">
      <c r="B29" s="87">
        <v>11</v>
      </c>
      <c r="C29" s="83" t="s">
        <v>28</v>
      </c>
      <c r="D29" s="92"/>
      <c r="E29" s="15" t="s">
        <v>29</v>
      </c>
      <c r="F29" s="109">
        <f>F24*F27</f>
        <v>418.31519303423619</v>
      </c>
      <c r="G29" s="109">
        <f t="shared" ref="G29:T29" si="7">G24*G27</f>
        <v>93.730375202691931</v>
      </c>
      <c r="H29" s="109">
        <f t="shared" si="7"/>
        <v>5.2072430668162184</v>
      </c>
      <c r="I29" s="109">
        <f t="shared" si="7"/>
        <v>10.414486133632437</v>
      </c>
      <c r="J29" s="109">
        <f t="shared" si="7"/>
        <v>0</v>
      </c>
      <c r="K29" s="109">
        <f t="shared" si="7"/>
        <v>1.7357476889387395</v>
      </c>
      <c r="L29" s="109">
        <f t="shared" si="7"/>
        <v>0</v>
      </c>
      <c r="M29" s="109">
        <f t="shared" si="7"/>
        <v>529.40304512631553</v>
      </c>
      <c r="N29" s="109">
        <f t="shared" si="7"/>
        <v>11.614572860583598</v>
      </c>
      <c r="O29" s="109">
        <f t="shared" si="7"/>
        <v>41.769471787013345</v>
      </c>
      <c r="P29" s="109">
        <f t="shared" si="7"/>
        <v>0</v>
      </c>
      <c r="Q29" s="109">
        <f t="shared" si="7"/>
        <v>41.769471787013345</v>
      </c>
      <c r="R29" s="183">
        <f>SUM(M29,N29,Q29)</f>
        <v>582.7870897739125</v>
      </c>
      <c r="S29" s="109">
        <f t="shared" si="7"/>
        <v>3819.0527419271066</v>
      </c>
      <c r="T29" s="109">
        <f t="shared" si="7"/>
        <v>0</v>
      </c>
      <c r="U29" s="110">
        <f>SUM(R29:T30)</f>
        <v>4401.8398317010187</v>
      </c>
    </row>
    <row r="30" spans="2:21" s="4" customFormat="1" ht="24" customHeight="1" x14ac:dyDescent="0.25">
      <c r="B30" s="87"/>
      <c r="C30" s="85"/>
      <c r="D30" s="93"/>
      <c r="E30" s="33" t="s">
        <v>24</v>
      </c>
      <c r="F30" s="109"/>
      <c r="G30" s="109"/>
      <c r="H30" s="109"/>
      <c r="I30" s="109"/>
      <c r="J30" s="109"/>
      <c r="K30" s="109"/>
      <c r="L30" s="109"/>
      <c r="M30" s="109"/>
      <c r="N30" s="109"/>
      <c r="O30" s="109"/>
      <c r="P30" s="109"/>
      <c r="Q30" s="109"/>
      <c r="R30" s="183"/>
      <c r="S30" s="109"/>
      <c r="T30" s="109"/>
      <c r="U30" s="110"/>
    </row>
    <row r="31" spans="2:21" s="4" customFormat="1" ht="24" customHeight="1" x14ac:dyDescent="0.25">
      <c r="B31" s="87">
        <v>12</v>
      </c>
      <c r="C31" s="83" t="s">
        <v>30</v>
      </c>
      <c r="D31" s="84"/>
      <c r="E31" s="121" t="s">
        <v>31</v>
      </c>
      <c r="F31" s="123"/>
      <c r="G31" s="124"/>
      <c r="H31" s="124"/>
      <c r="I31" s="124"/>
      <c r="J31" s="124"/>
      <c r="K31" s="124"/>
      <c r="L31" s="124"/>
      <c r="M31" s="124"/>
      <c r="N31" s="124"/>
      <c r="O31" s="124"/>
      <c r="P31" s="124"/>
      <c r="Q31" s="124"/>
      <c r="R31" s="124"/>
      <c r="S31" s="124"/>
      <c r="T31" s="124"/>
      <c r="U31" s="125"/>
    </row>
    <row r="32" spans="2:21" s="4" customFormat="1" ht="24" customHeight="1" thickBot="1" x14ac:dyDescent="0.3">
      <c r="B32" s="118"/>
      <c r="C32" s="119"/>
      <c r="D32" s="120"/>
      <c r="E32" s="122"/>
      <c r="F32" s="126"/>
      <c r="G32" s="127"/>
      <c r="H32" s="127"/>
      <c r="I32" s="127"/>
      <c r="J32" s="127"/>
      <c r="K32" s="127"/>
      <c r="L32" s="127"/>
      <c r="M32" s="127"/>
      <c r="N32" s="127"/>
      <c r="O32" s="127"/>
      <c r="P32" s="127"/>
      <c r="Q32" s="127"/>
      <c r="R32" s="127"/>
      <c r="S32" s="127"/>
      <c r="T32" s="127"/>
      <c r="U32" s="128"/>
    </row>
    <row r="33" spans="2:21" s="4" customFormat="1" ht="24" customHeight="1" x14ac:dyDescent="0.25">
      <c r="B33" s="111">
        <v>13</v>
      </c>
      <c r="C33" s="112" t="s">
        <v>32</v>
      </c>
      <c r="D33" s="113"/>
      <c r="E33" s="19" t="s">
        <v>46</v>
      </c>
      <c r="F33" s="114"/>
      <c r="G33" s="115"/>
      <c r="H33" s="115"/>
      <c r="I33" s="115"/>
      <c r="J33" s="115"/>
      <c r="K33" s="115"/>
      <c r="L33" s="115"/>
      <c r="M33" s="115"/>
      <c r="N33" s="115"/>
      <c r="O33" s="115"/>
      <c r="P33" s="115"/>
      <c r="Q33" s="115"/>
      <c r="R33" s="115"/>
      <c r="S33" s="114"/>
      <c r="T33" s="114"/>
      <c r="U33" s="116"/>
    </row>
    <row r="34" spans="2:21" s="4" customFormat="1" ht="24" customHeight="1" x14ac:dyDescent="0.25">
      <c r="B34" s="87"/>
      <c r="C34" s="85"/>
      <c r="D34" s="86"/>
      <c r="E34" s="13" t="s">
        <v>22</v>
      </c>
      <c r="F34" s="115"/>
      <c r="G34" s="115"/>
      <c r="H34" s="115"/>
      <c r="I34" s="115"/>
      <c r="J34" s="115"/>
      <c r="K34" s="115"/>
      <c r="L34" s="115"/>
      <c r="M34" s="115"/>
      <c r="N34" s="115"/>
      <c r="O34" s="115"/>
      <c r="P34" s="115"/>
      <c r="Q34" s="115"/>
      <c r="R34" s="115"/>
      <c r="S34" s="115"/>
      <c r="T34" s="115"/>
      <c r="U34" s="117"/>
    </row>
    <row r="35" spans="2:21" s="4" customFormat="1" ht="24" customHeight="1" x14ac:dyDescent="0.25">
      <c r="B35" s="87">
        <v>14</v>
      </c>
      <c r="C35" s="83" t="s">
        <v>33</v>
      </c>
      <c r="D35" s="84"/>
      <c r="E35" s="13" t="s">
        <v>47</v>
      </c>
      <c r="F35" s="115"/>
      <c r="G35" s="115"/>
      <c r="H35" s="115"/>
      <c r="I35" s="115"/>
      <c r="J35" s="115"/>
      <c r="K35" s="115"/>
      <c r="L35" s="115"/>
      <c r="M35" s="115"/>
      <c r="N35" s="115"/>
      <c r="O35" s="115"/>
      <c r="P35" s="115"/>
      <c r="Q35" s="115"/>
      <c r="R35" s="115"/>
      <c r="S35" s="115"/>
      <c r="T35" s="115"/>
      <c r="U35" s="117"/>
    </row>
    <row r="36" spans="2:21" s="4" customFormat="1" ht="24" customHeight="1" thickBot="1" x14ac:dyDescent="0.3">
      <c r="B36" s="118"/>
      <c r="C36" s="119"/>
      <c r="D36" s="120"/>
      <c r="E36" s="21" t="s">
        <v>12</v>
      </c>
      <c r="F36" s="129"/>
      <c r="G36" s="115"/>
      <c r="H36" s="115"/>
      <c r="I36" s="115"/>
      <c r="J36" s="115"/>
      <c r="K36" s="115"/>
      <c r="L36" s="115"/>
      <c r="M36" s="115"/>
      <c r="N36" s="115"/>
      <c r="O36" s="115"/>
      <c r="P36" s="115"/>
      <c r="Q36" s="115"/>
      <c r="R36" s="115"/>
      <c r="S36" s="129"/>
      <c r="T36" s="129"/>
      <c r="U36" s="151"/>
    </row>
    <row r="37" spans="2:21" s="4" customFormat="1" ht="24" customHeight="1" x14ac:dyDescent="0.25">
      <c r="B37" s="111">
        <v>15</v>
      </c>
      <c r="C37" s="112" t="s">
        <v>34</v>
      </c>
      <c r="D37" s="113"/>
      <c r="E37" s="19" t="s">
        <v>48</v>
      </c>
      <c r="F37" s="130"/>
      <c r="G37" s="131"/>
      <c r="H37" s="131"/>
      <c r="I37" s="131"/>
      <c r="J37" s="131"/>
      <c r="K37" s="131"/>
      <c r="L37" s="131"/>
      <c r="M37" s="131"/>
      <c r="N37" s="131"/>
      <c r="O37" s="131"/>
      <c r="P37" s="131"/>
      <c r="Q37" s="131"/>
      <c r="R37" s="131"/>
      <c r="S37" s="131"/>
      <c r="T37" s="132"/>
      <c r="U37" s="116"/>
    </row>
    <row r="38" spans="2:21" s="4" customFormat="1" ht="24" customHeight="1" x14ac:dyDescent="0.25">
      <c r="B38" s="87"/>
      <c r="C38" s="85"/>
      <c r="D38" s="86"/>
      <c r="E38" s="13" t="s">
        <v>22</v>
      </c>
      <c r="F38" s="133"/>
      <c r="G38" s="134"/>
      <c r="H38" s="134"/>
      <c r="I38" s="134"/>
      <c r="J38" s="134"/>
      <c r="K38" s="134"/>
      <c r="L38" s="134"/>
      <c r="M38" s="134"/>
      <c r="N38" s="134"/>
      <c r="O38" s="134"/>
      <c r="P38" s="134"/>
      <c r="Q38" s="134"/>
      <c r="R38" s="134"/>
      <c r="S38" s="134"/>
      <c r="T38" s="135"/>
      <c r="U38" s="117"/>
    </row>
    <row r="39" spans="2:21" s="4" customFormat="1" ht="24" customHeight="1" x14ac:dyDescent="0.25">
      <c r="B39" s="87">
        <v>16</v>
      </c>
      <c r="C39" s="83" t="s">
        <v>35</v>
      </c>
      <c r="D39" s="84"/>
      <c r="E39" s="13" t="s">
        <v>49</v>
      </c>
      <c r="F39" s="123"/>
      <c r="G39" s="124"/>
      <c r="H39" s="124"/>
      <c r="I39" s="124"/>
      <c r="J39" s="124"/>
      <c r="K39" s="124"/>
      <c r="L39" s="124"/>
      <c r="M39" s="124"/>
      <c r="N39" s="124"/>
      <c r="O39" s="124"/>
      <c r="P39" s="124"/>
      <c r="Q39" s="124"/>
      <c r="R39" s="124"/>
      <c r="S39" s="124"/>
      <c r="T39" s="159"/>
      <c r="U39" s="117"/>
    </row>
    <row r="40" spans="2:21" s="4" customFormat="1" ht="24" customHeight="1" thickBot="1" x14ac:dyDescent="0.3">
      <c r="B40" s="118"/>
      <c r="C40" s="119"/>
      <c r="D40" s="120"/>
      <c r="E40" s="21" t="s">
        <v>36</v>
      </c>
      <c r="F40" s="126"/>
      <c r="G40" s="127"/>
      <c r="H40" s="127"/>
      <c r="I40" s="127"/>
      <c r="J40" s="127"/>
      <c r="K40" s="127"/>
      <c r="L40" s="127"/>
      <c r="M40" s="127"/>
      <c r="N40" s="127"/>
      <c r="O40" s="127"/>
      <c r="P40" s="127"/>
      <c r="Q40" s="127"/>
      <c r="R40" s="127"/>
      <c r="S40" s="127"/>
      <c r="T40" s="160"/>
      <c r="U40" s="151"/>
    </row>
    <row r="41" spans="2:21" s="4" customFormat="1" ht="24" customHeight="1" x14ac:dyDescent="0.25">
      <c r="B41" s="152">
        <v>17</v>
      </c>
      <c r="C41" s="153" t="s">
        <v>37</v>
      </c>
      <c r="D41" s="154"/>
      <c r="E41" s="33" t="s">
        <v>50</v>
      </c>
      <c r="F41" s="130"/>
      <c r="G41" s="131"/>
      <c r="H41" s="131"/>
      <c r="I41" s="131"/>
      <c r="J41" s="131"/>
      <c r="K41" s="131"/>
      <c r="L41" s="131"/>
      <c r="M41" s="131"/>
      <c r="N41" s="131"/>
      <c r="O41" s="131"/>
      <c r="P41" s="131"/>
      <c r="Q41" s="131"/>
      <c r="R41" s="131"/>
      <c r="S41" s="131"/>
      <c r="T41" s="132"/>
      <c r="U41" s="155"/>
    </row>
    <row r="42" spans="2:21" s="4" customFormat="1" ht="24" customHeight="1" x14ac:dyDescent="0.25">
      <c r="B42" s="87"/>
      <c r="C42" s="85"/>
      <c r="D42" s="86"/>
      <c r="E42" s="13" t="s">
        <v>22</v>
      </c>
      <c r="F42" s="133"/>
      <c r="G42" s="134"/>
      <c r="H42" s="134"/>
      <c r="I42" s="134"/>
      <c r="J42" s="134"/>
      <c r="K42" s="134"/>
      <c r="L42" s="134"/>
      <c r="M42" s="134"/>
      <c r="N42" s="134"/>
      <c r="O42" s="134"/>
      <c r="P42" s="134"/>
      <c r="Q42" s="134"/>
      <c r="R42" s="134"/>
      <c r="S42" s="134"/>
      <c r="T42" s="135"/>
      <c r="U42" s="117"/>
    </row>
    <row r="43" spans="2:21" s="4" customFormat="1" ht="24" customHeight="1" x14ac:dyDescent="0.25">
      <c r="B43" s="87">
        <v>18</v>
      </c>
      <c r="C43" s="83" t="s">
        <v>38</v>
      </c>
      <c r="D43" s="84"/>
      <c r="E43" s="13" t="s">
        <v>51</v>
      </c>
      <c r="F43" s="123"/>
      <c r="G43" s="124"/>
      <c r="H43" s="124"/>
      <c r="I43" s="124"/>
      <c r="J43" s="124"/>
      <c r="K43" s="124"/>
      <c r="L43" s="124"/>
      <c r="M43" s="124"/>
      <c r="N43" s="124"/>
      <c r="O43" s="124"/>
      <c r="P43" s="124"/>
      <c r="Q43" s="124"/>
      <c r="R43" s="124"/>
      <c r="S43" s="124"/>
      <c r="T43" s="159"/>
      <c r="U43" s="117"/>
    </row>
    <row r="44" spans="2:21" s="4" customFormat="1" ht="24" customHeight="1" thickBot="1" x14ac:dyDescent="0.3">
      <c r="B44" s="118"/>
      <c r="C44" s="119"/>
      <c r="D44" s="120"/>
      <c r="E44" s="21" t="s">
        <v>36</v>
      </c>
      <c r="F44" s="126"/>
      <c r="G44" s="127"/>
      <c r="H44" s="127"/>
      <c r="I44" s="127"/>
      <c r="J44" s="127"/>
      <c r="K44" s="127"/>
      <c r="L44" s="127"/>
      <c r="M44" s="127"/>
      <c r="N44" s="127"/>
      <c r="O44" s="127"/>
      <c r="P44" s="127"/>
      <c r="Q44" s="127"/>
      <c r="R44" s="127"/>
      <c r="S44" s="127"/>
      <c r="T44" s="160"/>
      <c r="U44" s="151"/>
    </row>
    <row r="45" spans="2:21" s="4" customFormat="1" ht="15" customHeight="1" x14ac:dyDescent="0.25">
      <c r="B45" s="136" t="s">
        <v>5</v>
      </c>
      <c r="C45" s="137"/>
      <c r="D45" s="145"/>
      <c r="E45" s="145"/>
      <c r="F45" s="145"/>
      <c r="G45" s="145"/>
      <c r="H45" s="145"/>
      <c r="I45" s="145"/>
      <c r="J45" s="145"/>
      <c r="K45" s="145"/>
      <c r="L45" s="145"/>
      <c r="M45" s="145"/>
      <c r="N45" s="145"/>
      <c r="O45" s="145"/>
      <c r="P45" s="145"/>
      <c r="Q45" s="145"/>
      <c r="R45" s="145"/>
      <c r="S45" s="145"/>
      <c r="T45" s="145"/>
      <c r="U45" s="146"/>
    </row>
    <row r="46" spans="2:21" s="4" customFormat="1" ht="48" customHeight="1" thickBot="1" x14ac:dyDescent="0.3">
      <c r="B46" s="138"/>
      <c r="C46" s="139"/>
      <c r="D46" s="139"/>
      <c r="E46" s="139"/>
      <c r="F46" s="139"/>
      <c r="G46" s="139"/>
      <c r="H46" s="139"/>
      <c r="I46" s="139"/>
      <c r="J46" s="139"/>
      <c r="K46" s="139"/>
      <c r="L46" s="139"/>
      <c r="M46" s="139"/>
      <c r="N46" s="139"/>
      <c r="O46" s="139"/>
      <c r="P46" s="139"/>
      <c r="Q46" s="139"/>
      <c r="R46" s="139"/>
      <c r="S46" s="139"/>
      <c r="T46" s="139"/>
      <c r="U46" s="140"/>
    </row>
  </sheetData>
  <mergeCells count="214">
    <mergeCell ref="B45:C45"/>
    <mergeCell ref="D45:U45"/>
    <mergeCell ref="B46:U46"/>
    <mergeCell ref="B41:B42"/>
    <mergeCell ref="C41:D42"/>
    <mergeCell ref="F41:T42"/>
    <mergeCell ref="U41:U42"/>
    <mergeCell ref="B43:B44"/>
    <mergeCell ref="C43:D44"/>
    <mergeCell ref="F43:T44"/>
    <mergeCell ref="U43:U44"/>
    <mergeCell ref="B37:B38"/>
    <mergeCell ref="C37:D38"/>
    <mergeCell ref="F37:T38"/>
    <mergeCell ref="U37:U38"/>
    <mergeCell ref="B39:B40"/>
    <mergeCell ref="C39:D40"/>
    <mergeCell ref="F39:T40"/>
    <mergeCell ref="U39:U40"/>
    <mergeCell ref="P35:P36"/>
    <mergeCell ref="Q35:Q36"/>
    <mergeCell ref="R35:R36"/>
    <mergeCell ref="S35:S36"/>
    <mergeCell ref="T35:T36"/>
    <mergeCell ref="U35:U36"/>
    <mergeCell ref="J35:J36"/>
    <mergeCell ref="K35:K36"/>
    <mergeCell ref="L35:L36"/>
    <mergeCell ref="M35:M36"/>
    <mergeCell ref="N35:N36"/>
    <mergeCell ref="O35:O36"/>
    <mergeCell ref="B35:B36"/>
    <mergeCell ref="C35:D36"/>
    <mergeCell ref="F35:F36"/>
    <mergeCell ref="G35:G36"/>
    <mergeCell ref="H35:H36"/>
    <mergeCell ref="I35:I36"/>
    <mergeCell ref="P33:P34"/>
    <mergeCell ref="Q33:Q34"/>
    <mergeCell ref="R33:R34"/>
    <mergeCell ref="S33:S34"/>
    <mergeCell ref="T33:T34"/>
    <mergeCell ref="U33:U34"/>
    <mergeCell ref="J33:J34"/>
    <mergeCell ref="K33:K34"/>
    <mergeCell ref="L33:L34"/>
    <mergeCell ref="M33:M34"/>
    <mergeCell ref="N33:N34"/>
    <mergeCell ref="O33:O34"/>
    <mergeCell ref="B31:B32"/>
    <mergeCell ref="C31:D32"/>
    <mergeCell ref="E31:E32"/>
    <mergeCell ref="F31:U32"/>
    <mergeCell ref="B33:B34"/>
    <mergeCell ref="C33:D34"/>
    <mergeCell ref="F33:F34"/>
    <mergeCell ref="G33:G34"/>
    <mergeCell ref="H33:H34"/>
    <mergeCell ref="I33:I34"/>
    <mergeCell ref="S29:S30"/>
    <mergeCell ref="T29:T30"/>
    <mergeCell ref="U29:U30"/>
    <mergeCell ref="J29:J30"/>
    <mergeCell ref="K29:K30"/>
    <mergeCell ref="L29:L30"/>
    <mergeCell ref="M29:M30"/>
    <mergeCell ref="N29:N30"/>
    <mergeCell ref="O29:O30"/>
    <mergeCell ref="B29:B30"/>
    <mergeCell ref="C29:D30"/>
    <mergeCell ref="F29:F30"/>
    <mergeCell ref="G29:G30"/>
    <mergeCell ref="H29:H30"/>
    <mergeCell ref="I29:I30"/>
    <mergeCell ref="P27:P28"/>
    <mergeCell ref="Q27:Q28"/>
    <mergeCell ref="R27:R28"/>
    <mergeCell ref="B27:B28"/>
    <mergeCell ref="C27:D28"/>
    <mergeCell ref="F27:F28"/>
    <mergeCell ref="G27:G28"/>
    <mergeCell ref="H27:H28"/>
    <mergeCell ref="I27:I28"/>
    <mergeCell ref="P29:P30"/>
    <mergeCell ref="Q29:Q30"/>
    <mergeCell ref="R29:R30"/>
    <mergeCell ref="S27:S28"/>
    <mergeCell ref="T27:T28"/>
    <mergeCell ref="U27:U28"/>
    <mergeCell ref="J27:J28"/>
    <mergeCell ref="K27:K28"/>
    <mergeCell ref="L27:L28"/>
    <mergeCell ref="M27:M28"/>
    <mergeCell ref="N27:N28"/>
    <mergeCell ref="O27:O28"/>
    <mergeCell ref="S24:S25"/>
    <mergeCell ref="T24:T25"/>
    <mergeCell ref="U24:U25"/>
    <mergeCell ref="J24:J25"/>
    <mergeCell ref="K24:K25"/>
    <mergeCell ref="L24:L25"/>
    <mergeCell ref="M24:M25"/>
    <mergeCell ref="N24:N25"/>
    <mergeCell ref="O24:O25"/>
    <mergeCell ref="B24:B25"/>
    <mergeCell ref="C24:D25"/>
    <mergeCell ref="F24:F25"/>
    <mergeCell ref="G24:G25"/>
    <mergeCell ref="H24:H25"/>
    <mergeCell ref="I24:I25"/>
    <mergeCell ref="P22:P23"/>
    <mergeCell ref="Q22:Q23"/>
    <mergeCell ref="R22:R23"/>
    <mergeCell ref="B22:B23"/>
    <mergeCell ref="C22:D23"/>
    <mergeCell ref="F22:F23"/>
    <mergeCell ref="G22:G23"/>
    <mergeCell ref="H22:H23"/>
    <mergeCell ref="I22:I23"/>
    <mergeCell ref="P24:P25"/>
    <mergeCell ref="Q24:Q25"/>
    <mergeCell ref="R24:R25"/>
    <mergeCell ref="S22:S23"/>
    <mergeCell ref="T22:T23"/>
    <mergeCell ref="U22:U23"/>
    <mergeCell ref="J22:J23"/>
    <mergeCell ref="K22:K23"/>
    <mergeCell ref="L22:L23"/>
    <mergeCell ref="M22:M23"/>
    <mergeCell ref="N22:N23"/>
    <mergeCell ref="O22:O23"/>
    <mergeCell ref="S19:S20"/>
    <mergeCell ref="T19:T20"/>
    <mergeCell ref="U19:U20"/>
    <mergeCell ref="J19:J20"/>
    <mergeCell ref="K19:K20"/>
    <mergeCell ref="L19:L20"/>
    <mergeCell ref="M19:M20"/>
    <mergeCell ref="N19:N20"/>
    <mergeCell ref="O19:O20"/>
    <mergeCell ref="B19:B20"/>
    <mergeCell ref="C19:D20"/>
    <mergeCell ref="F19:F20"/>
    <mergeCell ref="G19:G20"/>
    <mergeCell ref="H19:H20"/>
    <mergeCell ref="I19:I20"/>
    <mergeCell ref="P17:P18"/>
    <mergeCell ref="Q17:Q18"/>
    <mergeCell ref="R17:R18"/>
    <mergeCell ref="B17:B18"/>
    <mergeCell ref="C17:D18"/>
    <mergeCell ref="F17:F18"/>
    <mergeCell ref="G17:G18"/>
    <mergeCell ref="H17:H18"/>
    <mergeCell ref="I17:I18"/>
    <mergeCell ref="P19:P20"/>
    <mergeCell ref="Q19:Q20"/>
    <mergeCell ref="R19:R20"/>
    <mergeCell ref="N14:N15"/>
    <mergeCell ref="O14:O15"/>
    <mergeCell ref="S17:S18"/>
    <mergeCell ref="T17:T18"/>
    <mergeCell ref="U17:U18"/>
    <mergeCell ref="J17:J18"/>
    <mergeCell ref="K17:K18"/>
    <mergeCell ref="L17:L18"/>
    <mergeCell ref="M17:M18"/>
    <mergeCell ref="N17:N18"/>
    <mergeCell ref="O17:O18"/>
    <mergeCell ref="B14:B15"/>
    <mergeCell ref="C14:D15"/>
    <mergeCell ref="F14:F15"/>
    <mergeCell ref="G14:G15"/>
    <mergeCell ref="H14:H15"/>
    <mergeCell ref="I14:I15"/>
    <mergeCell ref="C11:E11"/>
    <mergeCell ref="F11:U11"/>
    <mergeCell ref="B12:E13"/>
    <mergeCell ref="F12:L12"/>
    <mergeCell ref="O12:P12"/>
    <mergeCell ref="S12:S13"/>
    <mergeCell ref="T12:T13"/>
    <mergeCell ref="U12:U13"/>
    <mergeCell ref="P14:P15"/>
    <mergeCell ref="Q14:Q15"/>
    <mergeCell ref="R14:R15"/>
    <mergeCell ref="S14:S15"/>
    <mergeCell ref="T14:T15"/>
    <mergeCell ref="U14:U15"/>
    <mergeCell ref="J14:J15"/>
    <mergeCell ref="K14:K15"/>
    <mergeCell ref="L14:L15"/>
    <mergeCell ref="M14:M15"/>
    <mergeCell ref="C9:D9"/>
    <mergeCell ref="F9:U9"/>
    <mergeCell ref="C10:E10"/>
    <mergeCell ref="F10:U10"/>
    <mergeCell ref="D5:E5"/>
    <mergeCell ref="F5:I5"/>
    <mergeCell ref="J5:U5"/>
    <mergeCell ref="D6:U6"/>
    <mergeCell ref="D7:E7"/>
    <mergeCell ref="F7:I7"/>
    <mergeCell ref="J7:U7"/>
    <mergeCell ref="B2:U2"/>
    <mergeCell ref="B3:C3"/>
    <mergeCell ref="D3:E3"/>
    <mergeCell ref="F3:I3"/>
    <mergeCell ref="J3:U3"/>
    <mergeCell ref="D4:E4"/>
    <mergeCell ref="F4:I4"/>
    <mergeCell ref="J4:U4"/>
    <mergeCell ref="C8:E8"/>
    <mergeCell ref="F8:U8"/>
  </mergeCells>
  <pageMargins left="0.7" right="0.7" top="0.78740157499999996" bottom="0.78740157499999996" header="0.3" footer="0.3"/>
  <pageSetup paperSize="9" scale="58" fitToHeight="0" orientation="landscape" r:id="rId1"/>
  <rowBreaks count="1" manualBreakCount="1">
    <brk id="32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U46"/>
  <sheetViews>
    <sheetView workbookViewId="0">
      <selection activeCell="U14" sqref="U14:U15"/>
    </sheetView>
  </sheetViews>
  <sheetFormatPr defaultRowHeight="15" x14ac:dyDescent="0.25"/>
  <cols>
    <col min="1" max="1" width="4.5703125" customWidth="1"/>
    <col min="2" max="2" width="5" customWidth="1"/>
    <col min="3" max="4" width="18.7109375" style="1" customWidth="1"/>
    <col min="5" max="21" width="10.7109375" customWidth="1"/>
  </cols>
  <sheetData>
    <row r="1" spans="2:21" ht="15.75" thickBot="1" x14ac:dyDescent="0.3"/>
    <row r="2" spans="2:21" s="2" customFormat="1" ht="30" customHeight="1" thickBot="1" x14ac:dyDescent="0.3">
      <c r="B2" s="60" t="s">
        <v>77</v>
      </c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2"/>
      <c r="U2" s="63"/>
    </row>
    <row r="3" spans="2:21" s="3" customFormat="1" ht="24" customHeight="1" thickBot="1" x14ac:dyDescent="0.3">
      <c r="B3" s="141" t="s">
        <v>0</v>
      </c>
      <c r="C3" s="142"/>
      <c r="D3" s="147" t="s">
        <v>71</v>
      </c>
      <c r="E3" s="148"/>
      <c r="F3" s="161" t="s">
        <v>13</v>
      </c>
      <c r="G3" s="162"/>
      <c r="H3" s="162"/>
      <c r="I3" s="142"/>
      <c r="J3" s="169" t="s">
        <v>74</v>
      </c>
      <c r="K3" s="170"/>
      <c r="L3" s="170"/>
      <c r="M3" s="170"/>
      <c r="N3" s="170"/>
      <c r="O3" s="170"/>
      <c r="P3" s="170"/>
      <c r="Q3" s="170"/>
      <c r="R3" s="170"/>
      <c r="S3" s="170"/>
      <c r="T3" s="170"/>
      <c r="U3" s="171"/>
    </row>
    <row r="4" spans="2:21" s="3" customFormat="1" ht="24" customHeight="1" x14ac:dyDescent="0.25">
      <c r="B4" s="5" t="s">
        <v>1</v>
      </c>
      <c r="C4" s="6"/>
      <c r="D4" s="149">
        <v>43868</v>
      </c>
      <c r="E4" s="150"/>
      <c r="F4" s="163" t="s">
        <v>14</v>
      </c>
      <c r="G4" s="164"/>
      <c r="H4" s="164"/>
      <c r="I4" s="165"/>
      <c r="J4" s="172" t="s">
        <v>63</v>
      </c>
      <c r="K4" s="173"/>
      <c r="L4" s="173"/>
      <c r="M4" s="173"/>
      <c r="N4" s="173"/>
      <c r="O4" s="173"/>
      <c r="P4" s="173"/>
      <c r="Q4" s="173"/>
      <c r="R4" s="173"/>
      <c r="S4" s="173"/>
      <c r="T4" s="173"/>
      <c r="U4" s="174"/>
    </row>
    <row r="5" spans="2:21" s="3" customFormat="1" ht="24" customHeight="1" x14ac:dyDescent="0.25">
      <c r="B5" s="7" t="s">
        <v>2</v>
      </c>
      <c r="C5" s="8"/>
      <c r="D5" s="67" t="s">
        <v>80</v>
      </c>
      <c r="E5" s="68"/>
      <c r="F5" s="166" t="s">
        <v>15</v>
      </c>
      <c r="G5" s="167"/>
      <c r="H5" s="167"/>
      <c r="I5" s="168"/>
      <c r="J5" s="175" t="s">
        <v>79</v>
      </c>
      <c r="K5" s="176"/>
      <c r="L5" s="176"/>
      <c r="M5" s="176"/>
      <c r="N5" s="176"/>
      <c r="O5" s="176"/>
      <c r="P5" s="176"/>
      <c r="Q5" s="176"/>
      <c r="R5" s="176"/>
      <c r="S5" s="176"/>
      <c r="T5" s="176"/>
      <c r="U5" s="177"/>
    </row>
    <row r="6" spans="2:21" s="3" customFormat="1" ht="24" customHeight="1" thickBot="1" x14ac:dyDescent="0.3">
      <c r="B6" s="9" t="s">
        <v>3</v>
      </c>
      <c r="C6" s="10"/>
      <c r="D6" s="64" t="s">
        <v>64</v>
      </c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  <c r="T6" s="65"/>
      <c r="U6" s="66"/>
    </row>
    <row r="7" spans="2:21" s="3" customFormat="1" ht="24" customHeight="1" thickBot="1" x14ac:dyDescent="0.3">
      <c r="B7" s="11" t="s">
        <v>4</v>
      </c>
      <c r="C7" s="12"/>
      <c r="D7" s="69"/>
      <c r="E7" s="70"/>
      <c r="F7" s="161" t="s">
        <v>16</v>
      </c>
      <c r="G7" s="162"/>
      <c r="H7" s="162"/>
      <c r="I7" s="142"/>
      <c r="J7" s="178">
        <v>43872</v>
      </c>
      <c r="K7" s="170"/>
      <c r="L7" s="170"/>
      <c r="M7" s="170"/>
      <c r="N7" s="170"/>
      <c r="O7" s="170"/>
      <c r="P7" s="170"/>
      <c r="Q7" s="170"/>
      <c r="R7" s="170"/>
      <c r="S7" s="170"/>
      <c r="T7" s="170"/>
      <c r="U7" s="171"/>
    </row>
    <row r="8" spans="2:21" s="3" customFormat="1" ht="24" customHeight="1" x14ac:dyDescent="0.25">
      <c r="B8" s="49">
        <v>1</v>
      </c>
      <c r="C8" s="80" t="s">
        <v>6</v>
      </c>
      <c r="D8" s="81"/>
      <c r="E8" s="82"/>
      <c r="F8" s="95" t="s">
        <v>72</v>
      </c>
      <c r="G8" s="95"/>
      <c r="H8" s="95"/>
      <c r="I8" s="95"/>
      <c r="J8" s="95"/>
      <c r="K8" s="95"/>
      <c r="L8" s="95"/>
      <c r="M8" s="95"/>
      <c r="N8" s="95"/>
      <c r="O8" s="95"/>
      <c r="P8" s="95"/>
      <c r="Q8" s="95"/>
      <c r="R8" s="95"/>
      <c r="S8" s="95"/>
      <c r="T8" s="96"/>
      <c r="U8" s="97"/>
    </row>
    <row r="9" spans="2:21" s="3" customFormat="1" ht="24" customHeight="1" x14ac:dyDescent="0.25">
      <c r="B9" s="43">
        <v>2</v>
      </c>
      <c r="C9" s="77" t="s">
        <v>7</v>
      </c>
      <c r="D9" s="79"/>
      <c r="E9" s="13" t="s">
        <v>39</v>
      </c>
      <c r="F9" s="98" t="s">
        <v>69</v>
      </c>
      <c r="G9" s="98"/>
      <c r="H9" s="98"/>
      <c r="I9" s="98"/>
      <c r="J9" s="98"/>
      <c r="K9" s="98"/>
      <c r="L9" s="98"/>
      <c r="M9" s="98"/>
      <c r="N9" s="98"/>
      <c r="O9" s="98"/>
      <c r="P9" s="98"/>
      <c r="Q9" s="98"/>
      <c r="R9" s="98"/>
      <c r="S9" s="98"/>
      <c r="T9" s="99"/>
      <c r="U9" s="100"/>
    </row>
    <row r="10" spans="2:21" s="3" customFormat="1" ht="24" customHeight="1" x14ac:dyDescent="0.25">
      <c r="B10" s="43">
        <v>3</v>
      </c>
      <c r="C10" s="77" t="s">
        <v>8</v>
      </c>
      <c r="D10" s="78"/>
      <c r="E10" s="79"/>
      <c r="F10" s="101" t="s">
        <v>75</v>
      </c>
      <c r="G10" s="101"/>
      <c r="H10" s="101"/>
      <c r="I10" s="101"/>
      <c r="J10" s="101"/>
      <c r="K10" s="101"/>
      <c r="L10" s="101"/>
      <c r="M10" s="101"/>
      <c r="N10" s="101"/>
      <c r="O10" s="101"/>
      <c r="P10" s="101"/>
      <c r="Q10" s="101"/>
      <c r="R10" s="101"/>
      <c r="S10" s="101"/>
      <c r="T10" s="102"/>
      <c r="U10" s="103"/>
    </row>
    <row r="11" spans="2:21" s="3" customFormat="1" ht="24" customHeight="1" thickBot="1" x14ac:dyDescent="0.3">
      <c r="B11" s="44">
        <v>4</v>
      </c>
      <c r="C11" s="74" t="s">
        <v>9</v>
      </c>
      <c r="D11" s="75"/>
      <c r="E11" s="76"/>
      <c r="F11" s="104" t="s">
        <v>73</v>
      </c>
      <c r="G11" s="104"/>
      <c r="H11" s="104"/>
      <c r="I11" s="104"/>
      <c r="J11" s="104"/>
      <c r="K11" s="104"/>
      <c r="L11" s="104"/>
      <c r="M11" s="104"/>
      <c r="N11" s="104"/>
      <c r="O11" s="104"/>
      <c r="P11" s="104"/>
      <c r="Q11" s="104"/>
      <c r="R11" s="104"/>
      <c r="S11" s="104"/>
      <c r="T11" s="105"/>
      <c r="U11" s="106"/>
    </row>
    <row r="12" spans="2:21" s="3" customFormat="1" ht="18" customHeight="1" x14ac:dyDescent="0.25">
      <c r="B12" s="143"/>
      <c r="C12" s="131"/>
      <c r="D12" s="131"/>
      <c r="E12" s="132"/>
      <c r="F12" s="156" t="s">
        <v>19</v>
      </c>
      <c r="G12" s="157"/>
      <c r="H12" s="157"/>
      <c r="I12" s="157"/>
      <c r="J12" s="157"/>
      <c r="K12" s="157"/>
      <c r="L12" s="158"/>
      <c r="M12" s="48" t="s">
        <v>19</v>
      </c>
      <c r="N12" s="19" t="s">
        <v>21</v>
      </c>
      <c r="O12" s="156" t="s">
        <v>20</v>
      </c>
      <c r="P12" s="158"/>
      <c r="Q12" s="47" t="s">
        <v>20</v>
      </c>
      <c r="R12" s="46" t="s">
        <v>61</v>
      </c>
      <c r="S12" s="88" t="s">
        <v>17</v>
      </c>
      <c r="T12" s="88" t="s">
        <v>18</v>
      </c>
      <c r="U12" s="90" t="s">
        <v>70</v>
      </c>
    </row>
    <row r="13" spans="2:21" s="3" customFormat="1" ht="18" customHeight="1" x14ac:dyDescent="0.25">
      <c r="B13" s="144"/>
      <c r="C13" s="134"/>
      <c r="D13" s="134"/>
      <c r="E13" s="135"/>
      <c r="F13" s="13" t="s">
        <v>52</v>
      </c>
      <c r="G13" s="13" t="s">
        <v>53</v>
      </c>
      <c r="H13" s="13" t="s">
        <v>54</v>
      </c>
      <c r="I13" s="13" t="s">
        <v>55</v>
      </c>
      <c r="J13" s="13" t="s">
        <v>56</v>
      </c>
      <c r="K13" s="13" t="s">
        <v>57</v>
      </c>
      <c r="L13" s="13" t="s">
        <v>58</v>
      </c>
      <c r="M13" s="13" t="s">
        <v>68</v>
      </c>
      <c r="N13" s="13" t="s">
        <v>60</v>
      </c>
      <c r="O13" s="13" t="s">
        <v>20</v>
      </c>
      <c r="P13" s="13" t="s">
        <v>59</v>
      </c>
      <c r="Q13" s="25" t="s">
        <v>68</v>
      </c>
      <c r="R13" s="25" t="s">
        <v>62</v>
      </c>
      <c r="S13" s="89"/>
      <c r="T13" s="89"/>
      <c r="U13" s="91"/>
    </row>
    <row r="14" spans="2:21" s="4" customFormat="1" ht="24" customHeight="1" x14ac:dyDescent="0.25">
      <c r="B14" s="87">
        <v>5</v>
      </c>
      <c r="C14" s="83" t="s">
        <v>10</v>
      </c>
      <c r="D14" s="84"/>
      <c r="E14" s="15" t="s">
        <v>40</v>
      </c>
      <c r="F14" s="71">
        <v>169</v>
      </c>
      <c r="G14" s="71">
        <v>29</v>
      </c>
      <c r="H14" s="71">
        <v>1</v>
      </c>
      <c r="I14" s="71">
        <v>2</v>
      </c>
      <c r="J14" s="71">
        <v>0</v>
      </c>
      <c r="K14" s="71">
        <v>2</v>
      </c>
      <c r="L14" s="71">
        <v>0</v>
      </c>
      <c r="M14" s="71">
        <f>SUM(F14:L15)</f>
        <v>203</v>
      </c>
      <c r="N14" s="71">
        <v>3</v>
      </c>
      <c r="O14" s="71">
        <v>32</v>
      </c>
      <c r="P14" s="71">
        <v>0</v>
      </c>
      <c r="Q14" s="71">
        <f>SUM(O14:P15)</f>
        <v>32</v>
      </c>
      <c r="R14" s="71">
        <f>SUM(M14,N14,Q14)</f>
        <v>238</v>
      </c>
      <c r="S14" s="72">
        <v>1803</v>
      </c>
      <c r="T14" s="71">
        <v>0</v>
      </c>
      <c r="U14" s="73">
        <f>SUM(R14:T15)</f>
        <v>2041</v>
      </c>
    </row>
    <row r="15" spans="2:21" s="4" customFormat="1" ht="24" customHeight="1" x14ac:dyDescent="0.25">
      <c r="B15" s="87"/>
      <c r="C15" s="85"/>
      <c r="D15" s="86"/>
      <c r="E15" s="42" t="s">
        <v>12</v>
      </c>
      <c r="F15" s="71"/>
      <c r="G15" s="71"/>
      <c r="H15" s="71"/>
      <c r="I15" s="71"/>
      <c r="J15" s="71"/>
      <c r="K15" s="71"/>
      <c r="L15" s="71"/>
      <c r="M15" s="71"/>
      <c r="N15" s="71"/>
      <c r="O15" s="71"/>
      <c r="P15" s="71"/>
      <c r="Q15" s="71"/>
      <c r="R15" s="71"/>
      <c r="S15" s="72"/>
      <c r="T15" s="71"/>
      <c r="U15" s="73"/>
    </row>
    <row r="16" spans="2:21" s="4" customFormat="1" ht="24" customHeight="1" x14ac:dyDescent="0.25">
      <c r="B16" s="43"/>
      <c r="C16" s="45"/>
      <c r="D16" s="27"/>
      <c r="E16" s="50" t="s">
        <v>65</v>
      </c>
      <c r="F16" s="52">
        <f>7.71+8.23+8.07+7.9+7.66+7.43+6.75+5.65</f>
        <v>59.400000000000006</v>
      </c>
      <c r="G16" s="52">
        <f t="shared" ref="G16:M16" si="0">7.71+8.23+8.07+7.9+7.66+7.43+6.75+5.65</f>
        <v>59.400000000000006</v>
      </c>
      <c r="H16" s="52">
        <f t="shared" si="0"/>
        <v>59.400000000000006</v>
      </c>
      <c r="I16" s="52">
        <f t="shared" si="0"/>
        <v>59.400000000000006</v>
      </c>
      <c r="J16" s="52">
        <f t="shared" si="0"/>
        <v>59.400000000000006</v>
      </c>
      <c r="K16" s="52">
        <f t="shared" si="0"/>
        <v>59.400000000000006</v>
      </c>
      <c r="L16" s="52">
        <f t="shared" si="0"/>
        <v>59.400000000000006</v>
      </c>
      <c r="M16" s="52">
        <f t="shared" si="0"/>
        <v>59.400000000000006</v>
      </c>
      <c r="N16" s="52">
        <f>6+6.83+7.36+7.66+7.35+6.92+6.24+5.36</f>
        <v>53.720000000000006</v>
      </c>
      <c r="O16" s="52">
        <f>7.48+6.34+5.82+5.27+6.74+8.18+6.67+6.23</f>
        <v>52.730000000000004</v>
      </c>
      <c r="P16" s="52">
        <f t="shared" ref="P16:Q16" si="1">7.48+6.34+5.82+5.27+6.74+8.18+6.67+6.23</f>
        <v>52.730000000000004</v>
      </c>
      <c r="Q16" s="52">
        <f t="shared" si="1"/>
        <v>52.730000000000004</v>
      </c>
      <c r="R16" s="52"/>
      <c r="S16" s="51">
        <f>6.74+6.33+6.22+5.95+6.74+8.53+8.91+7.87</f>
        <v>57.29</v>
      </c>
      <c r="T16" s="52">
        <f>7.09+7.54+6.11+5.38+6.47+7.69+7.61+7.17</f>
        <v>55.059999999999995</v>
      </c>
      <c r="U16" s="31"/>
    </row>
    <row r="17" spans="2:21" s="4" customFormat="1" ht="24" customHeight="1" x14ac:dyDescent="0.25">
      <c r="B17" s="87">
        <v>6</v>
      </c>
      <c r="C17" s="83" t="s">
        <v>11</v>
      </c>
      <c r="D17" s="92"/>
      <c r="E17" s="16" t="s">
        <v>41</v>
      </c>
      <c r="F17" s="179">
        <f t="shared" ref="F17:Q17" si="2">100/F16</f>
        <v>1.6835016835016834</v>
      </c>
      <c r="G17" s="179">
        <f t="shared" si="2"/>
        <v>1.6835016835016834</v>
      </c>
      <c r="H17" s="179">
        <f t="shared" si="2"/>
        <v>1.6835016835016834</v>
      </c>
      <c r="I17" s="179">
        <f t="shared" si="2"/>
        <v>1.6835016835016834</v>
      </c>
      <c r="J17" s="179">
        <f t="shared" si="2"/>
        <v>1.6835016835016834</v>
      </c>
      <c r="K17" s="179">
        <f t="shared" si="2"/>
        <v>1.6835016835016834</v>
      </c>
      <c r="L17" s="179">
        <f t="shared" si="2"/>
        <v>1.6835016835016834</v>
      </c>
      <c r="M17" s="179">
        <f t="shared" si="2"/>
        <v>1.6835016835016834</v>
      </c>
      <c r="N17" s="179">
        <f t="shared" si="2"/>
        <v>1.8615040953090094</v>
      </c>
      <c r="O17" s="179">
        <f t="shared" si="2"/>
        <v>1.8964536317087046</v>
      </c>
      <c r="P17" s="179">
        <f t="shared" si="2"/>
        <v>1.8964536317087046</v>
      </c>
      <c r="Q17" s="179">
        <f t="shared" si="2"/>
        <v>1.8964536317087046</v>
      </c>
      <c r="R17" s="179"/>
      <c r="S17" s="179">
        <f>100/S16</f>
        <v>1.7455053237912377</v>
      </c>
      <c r="T17" s="179">
        <f>100/T16</f>
        <v>1.8162005085361426</v>
      </c>
      <c r="U17" s="107"/>
    </row>
    <row r="18" spans="2:21" s="4" customFormat="1" ht="24" customHeight="1" x14ac:dyDescent="0.25">
      <c r="B18" s="87"/>
      <c r="C18" s="85"/>
      <c r="D18" s="93"/>
      <c r="E18" s="50" t="s">
        <v>22</v>
      </c>
      <c r="F18" s="179"/>
      <c r="G18" s="179"/>
      <c r="H18" s="179"/>
      <c r="I18" s="179"/>
      <c r="J18" s="179"/>
      <c r="K18" s="179"/>
      <c r="L18" s="179"/>
      <c r="M18" s="179"/>
      <c r="N18" s="179"/>
      <c r="O18" s="179"/>
      <c r="P18" s="179"/>
      <c r="Q18" s="179"/>
      <c r="R18" s="179"/>
      <c r="S18" s="179"/>
      <c r="T18" s="179"/>
      <c r="U18" s="107"/>
    </row>
    <row r="19" spans="2:21" s="4" customFormat="1" ht="24" customHeight="1" x14ac:dyDescent="0.25">
      <c r="B19" s="87">
        <v>7</v>
      </c>
      <c r="C19" s="83" t="s">
        <v>23</v>
      </c>
      <c r="D19" s="92"/>
      <c r="E19" s="15" t="s">
        <v>42</v>
      </c>
      <c r="F19" s="180">
        <f t="shared" ref="F19:Q19" si="3">F14*F17</f>
        <v>284.51178451178447</v>
      </c>
      <c r="G19" s="180">
        <f t="shared" si="3"/>
        <v>48.821548821548816</v>
      </c>
      <c r="H19" s="180">
        <f t="shared" si="3"/>
        <v>1.6835016835016834</v>
      </c>
      <c r="I19" s="180">
        <f t="shared" si="3"/>
        <v>3.3670033670033668</v>
      </c>
      <c r="J19" s="180">
        <f t="shared" si="3"/>
        <v>0</v>
      </c>
      <c r="K19" s="180">
        <f t="shared" si="3"/>
        <v>3.3670033670033668</v>
      </c>
      <c r="L19" s="180">
        <f t="shared" si="3"/>
        <v>0</v>
      </c>
      <c r="M19" s="180">
        <f t="shared" si="3"/>
        <v>341.75084175084174</v>
      </c>
      <c r="N19" s="180">
        <f t="shared" si="3"/>
        <v>5.584512285927028</v>
      </c>
      <c r="O19" s="180">
        <f t="shared" si="3"/>
        <v>60.686516214678548</v>
      </c>
      <c r="P19" s="180">
        <f t="shared" si="3"/>
        <v>0</v>
      </c>
      <c r="Q19" s="180">
        <f t="shared" si="3"/>
        <v>60.686516214678548</v>
      </c>
      <c r="R19" s="180">
        <f>SUM(M19,N19,Q19)</f>
        <v>408.0218702514473</v>
      </c>
      <c r="S19" s="180">
        <f>S14*S17</f>
        <v>3147.1460987956016</v>
      </c>
      <c r="T19" s="180">
        <f>T14*T17</f>
        <v>0</v>
      </c>
      <c r="U19" s="94">
        <f>SUM(R19:T20)</f>
        <v>3555.1679690470487</v>
      </c>
    </row>
    <row r="20" spans="2:21" s="4" customFormat="1" ht="24" customHeight="1" x14ac:dyDescent="0.25">
      <c r="B20" s="87"/>
      <c r="C20" s="85"/>
      <c r="D20" s="93"/>
      <c r="E20" s="42" t="s">
        <v>24</v>
      </c>
      <c r="F20" s="180"/>
      <c r="G20" s="180"/>
      <c r="H20" s="180"/>
      <c r="I20" s="180"/>
      <c r="J20" s="180"/>
      <c r="K20" s="180"/>
      <c r="L20" s="180"/>
      <c r="M20" s="180"/>
      <c r="N20" s="180"/>
      <c r="O20" s="180"/>
      <c r="P20" s="180"/>
      <c r="Q20" s="180"/>
      <c r="R20" s="180"/>
      <c r="S20" s="180"/>
      <c r="T20" s="180"/>
      <c r="U20" s="94"/>
    </row>
    <row r="21" spans="2:21" s="4" customFormat="1" ht="24" customHeight="1" x14ac:dyDescent="0.25">
      <c r="B21" s="43"/>
      <c r="C21" s="45"/>
      <c r="D21" s="27"/>
      <c r="E21" s="50" t="s">
        <v>66</v>
      </c>
      <c r="F21" s="51">
        <v>122</v>
      </c>
      <c r="G21" s="51">
        <v>122</v>
      </c>
      <c r="H21" s="51">
        <v>122</v>
      </c>
      <c r="I21" s="51">
        <v>122</v>
      </c>
      <c r="J21" s="51">
        <v>122</v>
      </c>
      <c r="K21" s="51">
        <v>122</v>
      </c>
      <c r="L21" s="51">
        <v>122</v>
      </c>
      <c r="M21" s="51">
        <v>122</v>
      </c>
      <c r="N21" s="51">
        <v>123.2</v>
      </c>
      <c r="O21" s="51">
        <v>126.5</v>
      </c>
      <c r="P21" s="51">
        <v>126.5</v>
      </c>
      <c r="Q21" s="51">
        <v>126.5</v>
      </c>
      <c r="R21" s="51"/>
      <c r="S21" s="51">
        <v>120.4</v>
      </c>
      <c r="T21" s="51">
        <v>113.4</v>
      </c>
      <c r="U21" s="32"/>
    </row>
    <row r="22" spans="2:21" s="4" customFormat="1" ht="24" customHeight="1" x14ac:dyDescent="0.25">
      <c r="B22" s="87">
        <v>8</v>
      </c>
      <c r="C22" s="83" t="s">
        <v>25</v>
      </c>
      <c r="D22" s="92"/>
      <c r="E22" s="16" t="s">
        <v>43</v>
      </c>
      <c r="F22" s="181">
        <f>100/F21</f>
        <v>0.81967213114754101</v>
      </c>
      <c r="G22" s="181">
        <f>100/G21</f>
        <v>0.81967213114754101</v>
      </c>
      <c r="H22" s="181">
        <f t="shared" ref="H22:T22" si="4">100/H21</f>
        <v>0.81967213114754101</v>
      </c>
      <c r="I22" s="181">
        <f t="shared" si="4"/>
        <v>0.81967213114754101</v>
      </c>
      <c r="J22" s="181">
        <f t="shared" si="4"/>
        <v>0.81967213114754101</v>
      </c>
      <c r="K22" s="181">
        <f t="shared" si="4"/>
        <v>0.81967213114754101</v>
      </c>
      <c r="L22" s="181">
        <f t="shared" si="4"/>
        <v>0.81967213114754101</v>
      </c>
      <c r="M22" s="181">
        <f t="shared" si="4"/>
        <v>0.81967213114754101</v>
      </c>
      <c r="N22" s="181">
        <f t="shared" si="4"/>
        <v>0.81168831168831168</v>
      </c>
      <c r="O22" s="181">
        <f t="shared" si="4"/>
        <v>0.79051383399209485</v>
      </c>
      <c r="P22" s="181">
        <f t="shared" si="4"/>
        <v>0.79051383399209485</v>
      </c>
      <c r="Q22" s="181">
        <f t="shared" si="4"/>
        <v>0.79051383399209485</v>
      </c>
      <c r="R22" s="181"/>
      <c r="S22" s="181">
        <f t="shared" si="4"/>
        <v>0.83056478405315615</v>
      </c>
      <c r="T22" s="181">
        <f t="shared" si="4"/>
        <v>0.88183421516754845</v>
      </c>
      <c r="U22" s="56"/>
    </row>
    <row r="23" spans="2:21" s="4" customFormat="1" ht="24" customHeight="1" x14ac:dyDescent="0.25">
      <c r="B23" s="87"/>
      <c r="C23" s="85"/>
      <c r="D23" s="93"/>
      <c r="E23" s="42" t="s">
        <v>22</v>
      </c>
      <c r="F23" s="181"/>
      <c r="G23" s="181"/>
      <c r="H23" s="181"/>
      <c r="I23" s="181"/>
      <c r="J23" s="181"/>
      <c r="K23" s="181"/>
      <c r="L23" s="181"/>
      <c r="M23" s="181"/>
      <c r="N23" s="181"/>
      <c r="O23" s="181"/>
      <c r="P23" s="181"/>
      <c r="Q23" s="181"/>
      <c r="R23" s="181"/>
      <c r="S23" s="181"/>
      <c r="T23" s="181"/>
      <c r="U23" s="56"/>
    </row>
    <row r="24" spans="2:21" s="4" customFormat="1" ht="24" customHeight="1" x14ac:dyDescent="0.25">
      <c r="B24" s="87">
        <v>9</v>
      </c>
      <c r="C24" s="83" t="s">
        <v>26</v>
      </c>
      <c r="D24" s="92"/>
      <c r="E24" s="15" t="s">
        <v>44</v>
      </c>
      <c r="F24" s="182">
        <f>F19*F22</f>
        <v>233.20638074736434</v>
      </c>
      <c r="G24" s="182">
        <f>G19*G22</f>
        <v>40.017662968482639</v>
      </c>
      <c r="H24" s="182">
        <f t="shared" ref="H24:T24" si="5">H19*H22</f>
        <v>1.3799194127062979</v>
      </c>
      <c r="I24" s="182">
        <f t="shared" si="5"/>
        <v>2.7598388254125958</v>
      </c>
      <c r="J24" s="182">
        <f t="shared" si="5"/>
        <v>0</v>
      </c>
      <c r="K24" s="182">
        <f t="shared" si="5"/>
        <v>2.7598388254125958</v>
      </c>
      <c r="L24" s="182">
        <f t="shared" si="5"/>
        <v>0</v>
      </c>
      <c r="M24" s="182">
        <f t="shared" si="5"/>
        <v>280.12364077937849</v>
      </c>
      <c r="N24" s="182">
        <f t="shared" si="5"/>
        <v>4.5328833489667435</v>
      </c>
      <c r="O24" s="182">
        <f t="shared" si="5"/>
        <v>47.973530604488971</v>
      </c>
      <c r="P24" s="182">
        <f t="shared" si="5"/>
        <v>0</v>
      </c>
      <c r="Q24" s="182">
        <f t="shared" si="5"/>
        <v>47.973530604488971</v>
      </c>
      <c r="R24" s="182">
        <f>SUM(M24,N24,Q24)</f>
        <v>332.6300547328342</v>
      </c>
      <c r="S24" s="182">
        <f t="shared" si="5"/>
        <v>2613.9087199299015</v>
      </c>
      <c r="T24" s="182">
        <f t="shared" si="5"/>
        <v>0</v>
      </c>
      <c r="U24" s="108">
        <f>SUM(R24:T25)</f>
        <v>2946.5387746627357</v>
      </c>
    </row>
    <row r="25" spans="2:21" s="4" customFormat="1" ht="24" customHeight="1" x14ac:dyDescent="0.25">
      <c r="B25" s="87"/>
      <c r="C25" s="85"/>
      <c r="D25" s="93"/>
      <c r="E25" s="42" t="s">
        <v>24</v>
      </c>
      <c r="F25" s="182"/>
      <c r="G25" s="182"/>
      <c r="H25" s="182"/>
      <c r="I25" s="182"/>
      <c r="J25" s="182"/>
      <c r="K25" s="182"/>
      <c r="L25" s="182"/>
      <c r="M25" s="182"/>
      <c r="N25" s="182"/>
      <c r="O25" s="182"/>
      <c r="P25" s="182"/>
      <c r="Q25" s="182"/>
      <c r="R25" s="182"/>
      <c r="S25" s="182"/>
      <c r="T25" s="182"/>
      <c r="U25" s="108"/>
    </row>
    <row r="26" spans="2:21" s="4" customFormat="1" ht="24" customHeight="1" x14ac:dyDescent="0.25">
      <c r="B26" s="43"/>
      <c r="C26" s="45"/>
      <c r="D26" s="27"/>
      <c r="E26" s="50" t="s">
        <v>67</v>
      </c>
      <c r="F26" s="54">
        <v>84.4</v>
      </c>
      <c r="G26" s="54">
        <v>84.4</v>
      </c>
      <c r="H26" s="54">
        <v>84.4</v>
      </c>
      <c r="I26" s="54">
        <v>84.4</v>
      </c>
      <c r="J26" s="54">
        <v>84.4</v>
      </c>
      <c r="K26" s="54">
        <v>84.4</v>
      </c>
      <c r="L26" s="54">
        <v>84.4</v>
      </c>
      <c r="M26" s="54">
        <v>84.4</v>
      </c>
      <c r="N26" s="54">
        <v>93.2</v>
      </c>
      <c r="O26" s="54">
        <v>88.4</v>
      </c>
      <c r="P26" s="54">
        <v>88.4</v>
      </c>
      <c r="Q26" s="54">
        <v>88.4</v>
      </c>
      <c r="R26" s="54"/>
      <c r="S26" s="53">
        <v>91.9</v>
      </c>
      <c r="T26" s="54">
        <v>23.7</v>
      </c>
      <c r="U26" s="31"/>
    </row>
    <row r="27" spans="2:21" s="4" customFormat="1" ht="24" customHeight="1" x14ac:dyDescent="0.25">
      <c r="B27" s="87">
        <v>10</v>
      </c>
      <c r="C27" s="83" t="s">
        <v>27</v>
      </c>
      <c r="D27" s="92"/>
      <c r="E27" s="15" t="s">
        <v>45</v>
      </c>
      <c r="F27" s="59">
        <f>100/F26</f>
        <v>1.1848341232227488</v>
      </c>
      <c r="G27" s="59">
        <f t="shared" ref="G27:T27" si="6">100/G26</f>
        <v>1.1848341232227488</v>
      </c>
      <c r="H27" s="59">
        <f t="shared" si="6"/>
        <v>1.1848341232227488</v>
      </c>
      <c r="I27" s="59">
        <f t="shared" si="6"/>
        <v>1.1848341232227488</v>
      </c>
      <c r="J27" s="59">
        <f t="shared" si="6"/>
        <v>1.1848341232227488</v>
      </c>
      <c r="K27" s="59">
        <f t="shared" si="6"/>
        <v>1.1848341232227488</v>
      </c>
      <c r="L27" s="59">
        <f t="shared" si="6"/>
        <v>1.1848341232227488</v>
      </c>
      <c r="M27" s="59">
        <f t="shared" si="6"/>
        <v>1.1848341232227488</v>
      </c>
      <c r="N27" s="59">
        <f t="shared" si="6"/>
        <v>1.0729613733905579</v>
      </c>
      <c r="O27" s="59">
        <f t="shared" si="6"/>
        <v>1.1312217194570136</v>
      </c>
      <c r="P27" s="59">
        <f t="shared" si="6"/>
        <v>1.1312217194570136</v>
      </c>
      <c r="Q27" s="59">
        <f t="shared" si="6"/>
        <v>1.1312217194570136</v>
      </c>
      <c r="R27" s="59"/>
      <c r="S27" s="59">
        <f t="shared" si="6"/>
        <v>1.088139281828074</v>
      </c>
      <c r="T27" s="59">
        <f t="shared" si="6"/>
        <v>4.2194092827004219</v>
      </c>
      <c r="U27" s="56"/>
    </row>
    <row r="28" spans="2:21" s="4" customFormat="1" ht="24" customHeight="1" x14ac:dyDescent="0.25">
      <c r="B28" s="87"/>
      <c r="C28" s="85"/>
      <c r="D28" s="93"/>
      <c r="E28" s="42" t="s">
        <v>22</v>
      </c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6"/>
    </row>
    <row r="29" spans="2:21" s="4" customFormat="1" ht="24" customHeight="1" x14ac:dyDescent="0.25">
      <c r="B29" s="87">
        <v>11</v>
      </c>
      <c r="C29" s="83" t="s">
        <v>28</v>
      </c>
      <c r="D29" s="92"/>
      <c r="E29" s="15" t="s">
        <v>29</v>
      </c>
      <c r="F29" s="109">
        <f>F24*F27</f>
        <v>276.31087766275397</v>
      </c>
      <c r="G29" s="109">
        <f t="shared" ref="G29:T29" si="7">G24*G27</f>
        <v>47.414292616685593</v>
      </c>
      <c r="H29" s="109">
        <f t="shared" si="7"/>
        <v>1.6349756074719171</v>
      </c>
      <c r="I29" s="109">
        <f t="shared" si="7"/>
        <v>3.2699512149438341</v>
      </c>
      <c r="J29" s="109">
        <f t="shared" si="7"/>
        <v>0</v>
      </c>
      <c r="K29" s="109">
        <f t="shared" si="7"/>
        <v>3.2699512149438341</v>
      </c>
      <c r="L29" s="109">
        <f t="shared" si="7"/>
        <v>0</v>
      </c>
      <c r="M29" s="109">
        <f t="shared" si="7"/>
        <v>331.90004831679914</v>
      </c>
      <c r="N29" s="109">
        <f t="shared" si="7"/>
        <v>4.863608743526548</v>
      </c>
      <c r="O29" s="109">
        <f t="shared" si="7"/>
        <v>54.268699778833678</v>
      </c>
      <c r="P29" s="109">
        <f t="shared" si="7"/>
        <v>0</v>
      </c>
      <c r="Q29" s="109">
        <f t="shared" si="7"/>
        <v>54.268699778833678</v>
      </c>
      <c r="R29" s="183">
        <f>SUM(M29,N29,Q29)</f>
        <v>391.03235683915932</v>
      </c>
      <c r="S29" s="109">
        <f t="shared" si="7"/>
        <v>2844.296757268663</v>
      </c>
      <c r="T29" s="109">
        <f t="shared" si="7"/>
        <v>0</v>
      </c>
      <c r="U29" s="110">
        <f>SUM(R29:T30)</f>
        <v>3235.3291141078225</v>
      </c>
    </row>
    <row r="30" spans="2:21" s="4" customFormat="1" ht="24" customHeight="1" x14ac:dyDescent="0.25">
      <c r="B30" s="87"/>
      <c r="C30" s="85"/>
      <c r="D30" s="93"/>
      <c r="E30" s="42" t="s">
        <v>24</v>
      </c>
      <c r="F30" s="109"/>
      <c r="G30" s="109"/>
      <c r="H30" s="109"/>
      <c r="I30" s="109"/>
      <c r="J30" s="109"/>
      <c r="K30" s="109"/>
      <c r="L30" s="109"/>
      <c r="M30" s="109"/>
      <c r="N30" s="109"/>
      <c r="O30" s="109"/>
      <c r="P30" s="109"/>
      <c r="Q30" s="109"/>
      <c r="R30" s="183"/>
      <c r="S30" s="109"/>
      <c r="T30" s="109"/>
      <c r="U30" s="110"/>
    </row>
    <row r="31" spans="2:21" s="4" customFormat="1" ht="24" customHeight="1" x14ac:dyDescent="0.25">
      <c r="B31" s="87">
        <v>12</v>
      </c>
      <c r="C31" s="83" t="s">
        <v>30</v>
      </c>
      <c r="D31" s="84"/>
      <c r="E31" s="121" t="s">
        <v>31</v>
      </c>
      <c r="F31" s="123"/>
      <c r="G31" s="124"/>
      <c r="H31" s="124"/>
      <c r="I31" s="124"/>
      <c r="J31" s="124"/>
      <c r="K31" s="124"/>
      <c r="L31" s="124"/>
      <c r="M31" s="124"/>
      <c r="N31" s="124"/>
      <c r="O31" s="124"/>
      <c r="P31" s="124"/>
      <c r="Q31" s="124"/>
      <c r="R31" s="124"/>
      <c r="S31" s="124"/>
      <c r="T31" s="124"/>
      <c r="U31" s="125"/>
    </row>
    <row r="32" spans="2:21" s="4" customFormat="1" ht="24" customHeight="1" thickBot="1" x14ac:dyDescent="0.3">
      <c r="B32" s="118"/>
      <c r="C32" s="119"/>
      <c r="D32" s="120"/>
      <c r="E32" s="122"/>
      <c r="F32" s="126"/>
      <c r="G32" s="127"/>
      <c r="H32" s="127"/>
      <c r="I32" s="127"/>
      <c r="J32" s="127"/>
      <c r="K32" s="127"/>
      <c r="L32" s="127"/>
      <c r="M32" s="127"/>
      <c r="N32" s="127"/>
      <c r="O32" s="127"/>
      <c r="P32" s="127"/>
      <c r="Q32" s="127"/>
      <c r="R32" s="127"/>
      <c r="S32" s="127"/>
      <c r="T32" s="127"/>
      <c r="U32" s="128"/>
    </row>
    <row r="33" spans="2:21" s="4" customFormat="1" ht="24" customHeight="1" x14ac:dyDescent="0.25">
      <c r="B33" s="111">
        <v>13</v>
      </c>
      <c r="C33" s="112" t="s">
        <v>32</v>
      </c>
      <c r="D33" s="113"/>
      <c r="E33" s="19" t="s">
        <v>46</v>
      </c>
      <c r="F33" s="114"/>
      <c r="G33" s="115"/>
      <c r="H33" s="115"/>
      <c r="I33" s="115"/>
      <c r="J33" s="115"/>
      <c r="K33" s="115"/>
      <c r="L33" s="115"/>
      <c r="M33" s="115"/>
      <c r="N33" s="115"/>
      <c r="O33" s="115"/>
      <c r="P33" s="115"/>
      <c r="Q33" s="115"/>
      <c r="R33" s="115"/>
      <c r="S33" s="114"/>
      <c r="T33" s="114"/>
      <c r="U33" s="116"/>
    </row>
    <row r="34" spans="2:21" s="4" customFormat="1" ht="24" customHeight="1" x14ac:dyDescent="0.25">
      <c r="B34" s="87"/>
      <c r="C34" s="85"/>
      <c r="D34" s="86"/>
      <c r="E34" s="13" t="s">
        <v>22</v>
      </c>
      <c r="F34" s="115"/>
      <c r="G34" s="115"/>
      <c r="H34" s="115"/>
      <c r="I34" s="115"/>
      <c r="J34" s="115"/>
      <c r="K34" s="115"/>
      <c r="L34" s="115"/>
      <c r="M34" s="115"/>
      <c r="N34" s="115"/>
      <c r="O34" s="115"/>
      <c r="P34" s="115"/>
      <c r="Q34" s="115"/>
      <c r="R34" s="115"/>
      <c r="S34" s="115"/>
      <c r="T34" s="115"/>
      <c r="U34" s="117"/>
    </row>
    <row r="35" spans="2:21" s="4" customFormat="1" ht="24" customHeight="1" x14ac:dyDescent="0.25">
      <c r="B35" s="87">
        <v>14</v>
      </c>
      <c r="C35" s="83" t="s">
        <v>33</v>
      </c>
      <c r="D35" s="84"/>
      <c r="E35" s="13" t="s">
        <v>47</v>
      </c>
      <c r="F35" s="115"/>
      <c r="G35" s="115"/>
      <c r="H35" s="115"/>
      <c r="I35" s="115"/>
      <c r="J35" s="115"/>
      <c r="K35" s="115"/>
      <c r="L35" s="115"/>
      <c r="M35" s="115"/>
      <c r="N35" s="115"/>
      <c r="O35" s="115"/>
      <c r="P35" s="115"/>
      <c r="Q35" s="115"/>
      <c r="R35" s="115"/>
      <c r="S35" s="115"/>
      <c r="T35" s="115"/>
      <c r="U35" s="117"/>
    </row>
    <row r="36" spans="2:21" s="4" customFormat="1" ht="24" customHeight="1" thickBot="1" x14ac:dyDescent="0.3">
      <c r="B36" s="118"/>
      <c r="C36" s="119"/>
      <c r="D36" s="120"/>
      <c r="E36" s="21" t="s">
        <v>12</v>
      </c>
      <c r="F36" s="129"/>
      <c r="G36" s="115"/>
      <c r="H36" s="115"/>
      <c r="I36" s="115"/>
      <c r="J36" s="115"/>
      <c r="K36" s="115"/>
      <c r="L36" s="115"/>
      <c r="M36" s="115"/>
      <c r="N36" s="115"/>
      <c r="O36" s="115"/>
      <c r="P36" s="115"/>
      <c r="Q36" s="115"/>
      <c r="R36" s="115"/>
      <c r="S36" s="129"/>
      <c r="T36" s="129"/>
      <c r="U36" s="151"/>
    </row>
    <row r="37" spans="2:21" s="4" customFormat="1" ht="24" customHeight="1" x14ac:dyDescent="0.25">
      <c r="B37" s="111">
        <v>15</v>
      </c>
      <c r="C37" s="112" t="s">
        <v>34</v>
      </c>
      <c r="D37" s="113"/>
      <c r="E37" s="19" t="s">
        <v>48</v>
      </c>
      <c r="F37" s="130"/>
      <c r="G37" s="131"/>
      <c r="H37" s="131"/>
      <c r="I37" s="131"/>
      <c r="J37" s="131"/>
      <c r="K37" s="131"/>
      <c r="L37" s="131"/>
      <c r="M37" s="131"/>
      <c r="N37" s="131"/>
      <c r="O37" s="131"/>
      <c r="P37" s="131"/>
      <c r="Q37" s="131"/>
      <c r="R37" s="131"/>
      <c r="S37" s="131"/>
      <c r="T37" s="132"/>
      <c r="U37" s="116"/>
    </row>
    <row r="38" spans="2:21" s="4" customFormat="1" ht="24" customHeight="1" x14ac:dyDescent="0.25">
      <c r="B38" s="87"/>
      <c r="C38" s="85"/>
      <c r="D38" s="86"/>
      <c r="E38" s="13" t="s">
        <v>22</v>
      </c>
      <c r="F38" s="133"/>
      <c r="G38" s="134"/>
      <c r="H38" s="134"/>
      <c r="I38" s="134"/>
      <c r="J38" s="134"/>
      <c r="K38" s="134"/>
      <c r="L38" s="134"/>
      <c r="M38" s="134"/>
      <c r="N38" s="134"/>
      <c r="O38" s="134"/>
      <c r="P38" s="134"/>
      <c r="Q38" s="134"/>
      <c r="R38" s="134"/>
      <c r="S38" s="134"/>
      <c r="T38" s="135"/>
      <c r="U38" s="117"/>
    </row>
    <row r="39" spans="2:21" s="4" customFormat="1" ht="24" customHeight="1" x14ac:dyDescent="0.25">
      <c r="B39" s="87">
        <v>16</v>
      </c>
      <c r="C39" s="83" t="s">
        <v>35</v>
      </c>
      <c r="D39" s="84"/>
      <c r="E39" s="13" t="s">
        <v>49</v>
      </c>
      <c r="F39" s="123"/>
      <c r="G39" s="124"/>
      <c r="H39" s="124"/>
      <c r="I39" s="124"/>
      <c r="J39" s="124"/>
      <c r="K39" s="124"/>
      <c r="L39" s="124"/>
      <c r="M39" s="124"/>
      <c r="N39" s="124"/>
      <c r="O39" s="124"/>
      <c r="P39" s="124"/>
      <c r="Q39" s="124"/>
      <c r="R39" s="124"/>
      <c r="S39" s="124"/>
      <c r="T39" s="159"/>
      <c r="U39" s="117"/>
    </row>
    <row r="40" spans="2:21" s="4" customFormat="1" ht="24" customHeight="1" thickBot="1" x14ac:dyDescent="0.3">
      <c r="B40" s="118"/>
      <c r="C40" s="119"/>
      <c r="D40" s="120"/>
      <c r="E40" s="21" t="s">
        <v>36</v>
      </c>
      <c r="F40" s="126"/>
      <c r="G40" s="127"/>
      <c r="H40" s="127"/>
      <c r="I40" s="127"/>
      <c r="J40" s="127"/>
      <c r="K40" s="127"/>
      <c r="L40" s="127"/>
      <c r="M40" s="127"/>
      <c r="N40" s="127"/>
      <c r="O40" s="127"/>
      <c r="P40" s="127"/>
      <c r="Q40" s="127"/>
      <c r="R40" s="127"/>
      <c r="S40" s="127"/>
      <c r="T40" s="160"/>
      <c r="U40" s="151"/>
    </row>
    <row r="41" spans="2:21" s="4" customFormat="1" ht="24" customHeight="1" x14ac:dyDescent="0.25">
      <c r="B41" s="152">
        <v>17</v>
      </c>
      <c r="C41" s="153" t="s">
        <v>37</v>
      </c>
      <c r="D41" s="154"/>
      <c r="E41" s="42" t="s">
        <v>50</v>
      </c>
      <c r="F41" s="130"/>
      <c r="G41" s="131"/>
      <c r="H41" s="131"/>
      <c r="I41" s="131"/>
      <c r="J41" s="131"/>
      <c r="K41" s="131"/>
      <c r="L41" s="131"/>
      <c r="M41" s="131"/>
      <c r="N41" s="131"/>
      <c r="O41" s="131"/>
      <c r="P41" s="131"/>
      <c r="Q41" s="131"/>
      <c r="R41" s="131"/>
      <c r="S41" s="131"/>
      <c r="T41" s="132"/>
      <c r="U41" s="155"/>
    </row>
    <row r="42" spans="2:21" s="4" customFormat="1" ht="24" customHeight="1" x14ac:dyDescent="0.25">
      <c r="B42" s="87"/>
      <c r="C42" s="85"/>
      <c r="D42" s="86"/>
      <c r="E42" s="13" t="s">
        <v>22</v>
      </c>
      <c r="F42" s="133"/>
      <c r="G42" s="134"/>
      <c r="H42" s="134"/>
      <c r="I42" s="134"/>
      <c r="J42" s="134"/>
      <c r="K42" s="134"/>
      <c r="L42" s="134"/>
      <c r="M42" s="134"/>
      <c r="N42" s="134"/>
      <c r="O42" s="134"/>
      <c r="P42" s="134"/>
      <c r="Q42" s="134"/>
      <c r="R42" s="134"/>
      <c r="S42" s="134"/>
      <c r="T42" s="135"/>
      <c r="U42" s="117"/>
    </row>
    <row r="43" spans="2:21" s="4" customFormat="1" ht="24" customHeight="1" x14ac:dyDescent="0.25">
      <c r="B43" s="87">
        <v>18</v>
      </c>
      <c r="C43" s="83" t="s">
        <v>38</v>
      </c>
      <c r="D43" s="84"/>
      <c r="E43" s="13" t="s">
        <v>51</v>
      </c>
      <c r="F43" s="123"/>
      <c r="G43" s="124"/>
      <c r="H43" s="124"/>
      <c r="I43" s="124"/>
      <c r="J43" s="124"/>
      <c r="K43" s="124"/>
      <c r="L43" s="124"/>
      <c r="M43" s="124"/>
      <c r="N43" s="124"/>
      <c r="O43" s="124"/>
      <c r="P43" s="124"/>
      <c r="Q43" s="124"/>
      <c r="R43" s="124"/>
      <c r="S43" s="124"/>
      <c r="T43" s="159"/>
      <c r="U43" s="117"/>
    </row>
    <row r="44" spans="2:21" s="4" customFormat="1" ht="24" customHeight="1" thickBot="1" x14ac:dyDescent="0.3">
      <c r="B44" s="118"/>
      <c r="C44" s="119"/>
      <c r="D44" s="120"/>
      <c r="E44" s="21" t="s">
        <v>36</v>
      </c>
      <c r="F44" s="126"/>
      <c r="G44" s="127"/>
      <c r="H44" s="127"/>
      <c r="I44" s="127"/>
      <c r="J44" s="127"/>
      <c r="K44" s="127"/>
      <c r="L44" s="127"/>
      <c r="M44" s="127"/>
      <c r="N44" s="127"/>
      <c r="O44" s="127"/>
      <c r="P44" s="127"/>
      <c r="Q44" s="127"/>
      <c r="R44" s="127"/>
      <c r="S44" s="127"/>
      <c r="T44" s="160"/>
      <c r="U44" s="151"/>
    </row>
    <row r="45" spans="2:21" s="4" customFormat="1" ht="15" customHeight="1" x14ac:dyDescent="0.25">
      <c r="B45" s="136" t="s">
        <v>5</v>
      </c>
      <c r="C45" s="137"/>
      <c r="D45" s="145"/>
      <c r="E45" s="145"/>
      <c r="F45" s="145"/>
      <c r="G45" s="145"/>
      <c r="H45" s="145"/>
      <c r="I45" s="145"/>
      <c r="J45" s="145"/>
      <c r="K45" s="145"/>
      <c r="L45" s="145"/>
      <c r="M45" s="145"/>
      <c r="N45" s="145"/>
      <c r="O45" s="145"/>
      <c r="P45" s="145"/>
      <c r="Q45" s="145"/>
      <c r="R45" s="145"/>
      <c r="S45" s="145"/>
      <c r="T45" s="145"/>
      <c r="U45" s="146"/>
    </row>
    <row r="46" spans="2:21" s="4" customFormat="1" ht="48" customHeight="1" thickBot="1" x14ac:dyDescent="0.3">
      <c r="B46" s="138"/>
      <c r="C46" s="139"/>
      <c r="D46" s="139"/>
      <c r="E46" s="139"/>
      <c r="F46" s="139"/>
      <c r="G46" s="139"/>
      <c r="H46" s="139"/>
      <c r="I46" s="139"/>
      <c r="J46" s="139"/>
      <c r="K46" s="139"/>
      <c r="L46" s="139"/>
      <c r="M46" s="139"/>
      <c r="N46" s="139"/>
      <c r="O46" s="139"/>
      <c r="P46" s="139"/>
      <c r="Q46" s="139"/>
      <c r="R46" s="139"/>
      <c r="S46" s="139"/>
      <c r="T46" s="139"/>
      <c r="U46" s="140"/>
    </row>
  </sheetData>
  <mergeCells count="214">
    <mergeCell ref="B45:C45"/>
    <mergeCell ref="D45:U45"/>
    <mergeCell ref="B46:U46"/>
    <mergeCell ref="B41:B42"/>
    <mergeCell ref="C41:D42"/>
    <mergeCell ref="F41:T42"/>
    <mergeCell ref="U41:U42"/>
    <mergeCell ref="B43:B44"/>
    <mergeCell ref="C43:D44"/>
    <mergeCell ref="F43:T44"/>
    <mergeCell ref="U43:U44"/>
    <mergeCell ref="B37:B38"/>
    <mergeCell ref="C37:D38"/>
    <mergeCell ref="F37:T38"/>
    <mergeCell ref="U37:U38"/>
    <mergeCell ref="B39:B40"/>
    <mergeCell ref="C39:D40"/>
    <mergeCell ref="F39:T40"/>
    <mergeCell ref="U39:U40"/>
    <mergeCell ref="P35:P36"/>
    <mergeCell ref="Q35:Q36"/>
    <mergeCell ref="R35:R36"/>
    <mergeCell ref="S35:S36"/>
    <mergeCell ref="T35:T36"/>
    <mergeCell ref="U35:U36"/>
    <mergeCell ref="J35:J36"/>
    <mergeCell ref="K35:K36"/>
    <mergeCell ref="L35:L36"/>
    <mergeCell ref="M35:M36"/>
    <mergeCell ref="N35:N36"/>
    <mergeCell ref="O35:O36"/>
    <mergeCell ref="B35:B36"/>
    <mergeCell ref="C35:D36"/>
    <mergeCell ref="F35:F36"/>
    <mergeCell ref="G35:G36"/>
    <mergeCell ref="H35:H36"/>
    <mergeCell ref="I35:I36"/>
    <mergeCell ref="P33:P34"/>
    <mergeCell ref="Q33:Q34"/>
    <mergeCell ref="R33:R34"/>
    <mergeCell ref="S33:S34"/>
    <mergeCell ref="T33:T34"/>
    <mergeCell ref="U33:U34"/>
    <mergeCell ref="J33:J34"/>
    <mergeCell ref="K33:K34"/>
    <mergeCell ref="L33:L34"/>
    <mergeCell ref="M33:M34"/>
    <mergeCell ref="N33:N34"/>
    <mergeCell ref="O33:O34"/>
    <mergeCell ref="B31:B32"/>
    <mergeCell ref="C31:D32"/>
    <mergeCell ref="E31:E32"/>
    <mergeCell ref="F31:U32"/>
    <mergeCell ref="B33:B34"/>
    <mergeCell ref="C33:D34"/>
    <mergeCell ref="F33:F34"/>
    <mergeCell ref="G33:G34"/>
    <mergeCell ref="H33:H34"/>
    <mergeCell ref="I33:I34"/>
    <mergeCell ref="S29:S30"/>
    <mergeCell ref="T29:T30"/>
    <mergeCell ref="U29:U30"/>
    <mergeCell ref="J29:J30"/>
    <mergeCell ref="K29:K30"/>
    <mergeCell ref="L29:L30"/>
    <mergeCell ref="M29:M30"/>
    <mergeCell ref="N29:N30"/>
    <mergeCell ref="O29:O30"/>
    <mergeCell ref="B29:B30"/>
    <mergeCell ref="C29:D30"/>
    <mergeCell ref="F29:F30"/>
    <mergeCell ref="G29:G30"/>
    <mergeCell ref="H29:H30"/>
    <mergeCell ref="I29:I30"/>
    <mergeCell ref="P27:P28"/>
    <mergeCell ref="Q27:Q28"/>
    <mergeCell ref="R27:R28"/>
    <mergeCell ref="B27:B28"/>
    <mergeCell ref="C27:D28"/>
    <mergeCell ref="F27:F28"/>
    <mergeCell ref="G27:G28"/>
    <mergeCell ref="H27:H28"/>
    <mergeCell ref="I27:I28"/>
    <mergeCell ref="P29:P30"/>
    <mergeCell ref="Q29:Q30"/>
    <mergeCell ref="R29:R30"/>
    <mergeCell ref="S27:S28"/>
    <mergeCell ref="T27:T28"/>
    <mergeCell ref="U27:U28"/>
    <mergeCell ref="J27:J28"/>
    <mergeCell ref="K27:K28"/>
    <mergeCell ref="L27:L28"/>
    <mergeCell ref="M27:M28"/>
    <mergeCell ref="N27:N28"/>
    <mergeCell ref="O27:O28"/>
    <mergeCell ref="S24:S25"/>
    <mergeCell ref="T24:T25"/>
    <mergeCell ref="U24:U25"/>
    <mergeCell ref="J24:J25"/>
    <mergeCell ref="K24:K25"/>
    <mergeCell ref="L24:L25"/>
    <mergeCell ref="M24:M25"/>
    <mergeCell ref="N24:N25"/>
    <mergeCell ref="O24:O25"/>
    <mergeCell ref="B24:B25"/>
    <mergeCell ref="C24:D25"/>
    <mergeCell ref="F24:F25"/>
    <mergeCell ref="G24:G25"/>
    <mergeCell ref="H24:H25"/>
    <mergeCell ref="I24:I25"/>
    <mergeCell ref="P22:P23"/>
    <mergeCell ref="Q22:Q23"/>
    <mergeCell ref="R22:R23"/>
    <mergeCell ref="B22:B23"/>
    <mergeCell ref="C22:D23"/>
    <mergeCell ref="F22:F23"/>
    <mergeCell ref="G22:G23"/>
    <mergeCell ref="H22:H23"/>
    <mergeCell ref="I22:I23"/>
    <mergeCell ref="P24:P25"/>
    <mergeCell ref="Q24:Q25"/>
    <mergeCell ref="R24:R25"/>
    <mergeCell ref="S22:S23"/>
    <mergeCell ref="T22:T23"/>
    <mergeCell ref="U22:U23"/>
    <mergeCell ref="J22:J23"/>
    <mergeCell ref="K22:K23"/>
    <mergeCell ref="L22:L23"/>
    <mergeCell ref="M22:M23"/>
    <mergeCell ref="N22:N23"/>
    <mergeCell ref="O22:O23"/>
    <mergeCell ref="S19:S20"/>
    <mergeCell ref="T19:T20"/>
    <mergeCell ref="U19:U20"/>
    <mergeCell ref="J19:J20"/>
    <mergeCell ref="K19:K20"/>
    <mergeCell ref="L19:L20"/>
    <mergeCell ref="M19:M20"/>
    <mergeCell ref="N19:N20"/>
    <mergeCell ref="O19:O20"/>
    <mergeCell ref="B19:B20"/>
    <mergeCell ref="C19:D20"/>
    <mergeCell ref="F19:F20"/>
    <mergeCell ref="G19:G20"/>
    <mergeCell ref="H19:H20"/>
    <mergeCell ref="I19:I20"/>
    <mergeCell ref="P17:P18"/>
    <mergeCell ref="Q17:Q18"/>
    <mergeCell ref="R17:R18"/>
    <mergeCell ref="B17:B18"/>
    <mergeCell ref="C17:D18"/>
    <mergeCell ref="F17:F18"/>
    <mergeCell ref="G17:G18"/>
    <mergeCell ref="H17:H18"/>
    <mergeCell ref="I17:I18"/>
    <mergeCell ref="P19:P20"/>
    <mergeCell ref="Q19:Q20"/>
    <mergeCell ref="R19:R20"/>
    <mergeCell ref="N14:N15"/>
    <mergeCell ref="O14:O15"/>
    <mergeCell ref="S17:S18"/>
    <mergeCell ref="T17:T18"/>
    <mergeCell ref="U17:U18"/>
    <mergeCell ref="J17:J18"/>
    <mergeCell ref="K17:K18"/>
    <mergeCell ref="L17:L18"/>
    <mergeCell ref="M17:M18"/>
    <mergeCell ref="N17:N18"/>
    <mergeCell ref="O17:O18"/>
    <mergeCell ref="B14:B15"/>
    <mergeCell ref="C14:D15"/>
    <mergeCell ref="F14:F15"/>
    <mergeCell ref="G14:G15"/>
    <mergeCell ref="H14:H15"/>
    <mergeCell ref="I14:I15"/>
    <mergeCell ref="C11:E11"/>
    <mergeCell ref="F11:U11"/>
    <mergeCell ref="B12:E13"/>
    <mergeCell ref="F12:L12"/>
    <mergeCell ref="O12:P12"/>
    <mergeCell ref="S12:S13"/>
    <mergeCell ref="T12:T13"/>
    <mergeCell ref="U12:U13"/>
    <mergeCell ref="P14:P15"/>
    <mergeCell ref="Q14:Q15"/>
    <mergeCell ref="R14:R15"/>
    <mergeCell ref="S14:S15"/>
    <mergeCell ref="T14:T15"/>
    <mergeCell ref="U14:U15"/>
    <mergeCell ref="J14:J15"/>
    <mergeCell ref="K14:K15"/>
    <mergeCell ref="L14:L15"/>
    <mergeCell ref="M14:M15"/>
    <mergeCell ref="C9:D9"/>
    <mergeCell ref="F9:U9"/>
    <mergeCell ref="C10:E10"/>
    <mergeCell ref="F10:U10"/>
    <mergeCell ref="D5:E5"/>
    <mergeCell ref="F5:I5"/>
    <mergeCell ref="J5:U5"/>
    <mergeCell ref="D6:U6"/>
    <mergeCell ref="D7:E7"/>
    <mergeCell ref="F7:I7"/>
    <mergeCell ref="J7:U7"/>
    <mergeCell ref="B2:U2"/>
    <mergeCell ref="B3:C3"/>
    <mergeCell ref="D3:E3"/>
    <mergeCell ref="F3:I3"/>
    <mergeCell ref="J3:U3"/>
    <mergeCell ref="D4:E4"/>
    <mergeCell ref="F4:I4"/>
    <mergeCell ref="J4:U4"/>
    <mergeCell ref="C8:E8"/>
    <mergeCell ref="F8:U8"/>
  </mergeCells>
  <pageMargins left="0.7" right="0.7" top="0.78740157499999996" bottom="0.78740157499999996" header="0.3" footer="0.3"/>
  <pageSetup paperSize="9" scale="58" fitToHeight="0" orientation="landscape" r:id="rId1"/>
  <rowBreaks count="1" manualBreakCount="1">
    <brk id="32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U46"/>
  <sheetViews>
    <sheetView tabSelected="1" workbookViewId="0">
      <selection activeCell="T16" sqref="T16"/>
    </sheetView>
  </sheetViews>
  <sheetFormatPr defaultRowHeight="15" x14ac:dyDescent="0.25"/>
  <cols>
    <col min="1" max="1" width="4.5703125" customWidth="1"/>
    <col min="2" max="2" width="5" customWidth="1"/>
    <col min="3" max="4" width="18.7109375" style="1" customWidth="1"/>
    <col min="5" max="21" width="10.7109375" customWidth="1"/>
  </cols>
  <sheetData>
    <row r="1" spans="2:21" ht="15.75" thickBot="1" x14ac:dyDescent="0.3"/>
    <row r="2" spans="2:21" s="2" customFormat="1" ht="30" customHeight="1" thickBot="1" x14ac:dyDescent="0.3">
      <c r="B2" s="60" t="s">
        <v>77</v>
      </c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2"/>
      <c r="U2" s="63"/>
    </row>
    <row r="3" spans="2:21" s="3" customFormat="1" ht="24" customHeight="1" thickBot="1" x14ac:dyDescent="0.3">
      <c r="B3" s="141" t="s">
        <v>0</v>
      </c>
      <c r="C3" s="142"/>
      <c r="D3" s="147" t="s">
        <v>71</v>
      </c>
      <c r="E3" s="148"/>
      <c r="F3" s="161" t="s">
        <v>13</v>
      </c>
      <c r="G3" s="162"/>
      <c r="H3" s="162"/>
      <c r="I3" s="142"/>
      <c r="J3" s="169" t="s">
        <v>74</v>
      </c>
      <c r="K3" s="170"/>
      <c r="L3" s="170"/>
      <c r="M3" s="170"/>
      <c r="N3" s="170"/>
      <c r="O3" s="170"/>
      <c r="P3" s="170"/>
      <c r="Q3" s="170"/>
      <c r="R3" s="170"/>
      <c r="S3" s="170"/>
      <c r="T3" s="170"/>
      <c r="U3" s="171"/>
    </row>
    <row r="4" spans="2:21" s="3" customFormat="1" ht="24" customHeight="1" x14ac:dyDescent="0.25">
      <c r="B4" s="5" t="s">
        <v>1</v>
      </c>
      <c r="C4" s="6"/>
      <c r="D4" s="149">
        <v>43878</v>
      </c>
      <c r="E4" s="150"/>
      <c r="F4" s="163" t="s">
        <v>14</v>
      </c>
      <c r="G4" s="164"/>
      <c r="H4" s="164"/>
      <c r="I4" s="165"/>
      <c r="J4" s="172" t="s">
        <v>76</v>
      </c>
      <c r="K4" s="173"/>
      <c r="L4" s="173"/>
      <c r="M4" s="173"/>
      <c r="N4" s="173"/>
      <c r="O4" s="173"/>
      <c r="P4" s="173"/>
      <c r="Q4" s="173"/>
      <c r="R4" s="173"/>
      <c r="S4" s="173"/>
      <c r="T4" s="173"/>
      <c r="U4" s="174"/>
    </row>
    <row r="5" spans="2:21" s="3" customFormat="1" ht="24" customHeight="1" x14ac:dyDescent="0.25">
      <c r="B5" s="7" t="s">
        <v>2</v>
      </c>
      <c r="C5" s="8"/>
      <c r="D5" s="67" t="s">
        <v>80</v>
      </c>
      <c r="E5" s="68"/>
      <c r="F5" s="166" t="s">
        <v>15</v>
      </c>
      <c r="G5" s="167"/>
      <c r="H5" s="167"/>
      <c r="I5" s="168"/>
      <c r="J5" s="175" t="s">
        <v>79</v>
      </c>
      <c r="K5" s="176"/>
      <c r="L5" s="176"/>
      <c r="M5" s="176"/>
      <c r="N5" s="176"/>
      <c r="O5" s="176"/>
      <c r="P5" s="176"/>
      <c r="Q5" s="176"/>
      <c r="R5" s="176"/>
      <c r="S5" s="176"/>
      <c r="T5" s="176"/>
      <c r="U5" s="177"/>
    </row>
    <row r="6" spans="2:21" s="3" customFormat="1" ht="24" customHeight="1" thickBot="1" x14ac:dyDescent="0.3">
      <c r="B6" s="9" t="s">
        <v>3</v>
      </c>
      <c r="C6" s="10"/>
      <c r="D6" s="64" t="s">
        <v>64</v>
      </c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  <c r="T6" s="65"/>
      <c r="U6" s="66"/>
    </row>
    <row r="7" spans="2:21" s="3" customFormat="1" ht="24" customHeight="1" thickBot="1" x14ac:dyDescent="0.3">
      <c r="B7" s="11" t="s">
        <v>4</v>
      </c>
      <c r="C7" s="12"/>
      <c r="D7" s="69"/>
      <c r="E7" s="70"/>
      <c r="F7" s="161" t="s">
        <v>16</v>
      </c>
      <c r="G7" s="162"/>
      <c r="H7" s="162"/>
      <c r="I7" s="142"/>
      <c r="J7" s="178">
        <v>43879</v>
      </c>
      <c r="K7" s="170"/>
      <c r="L7" s="170"/>
      <c r="M7" s="170"/>
      <c r="N7" s="170"/>
      <c r="O7" s="170"/>
      <c r="P7" s="170"/>
      <c r="Q7" s="170"/>
      <c r="R7" s="170"/>
      <c r="S7" s="170"/>
      <c r="T7" s="170"/>
      <c r="U7" s="171"/>
    </row>
    <row r="8" spans="2:21" s="3" customFormat="1" ht="24" customHeight="1" x14ac:dyDescent="0.25">
      <c r="B8" s="49">
        <v>1</v>
      </c>
      <c r="C8" s="80" t="s">
        <v>6</v>
      </c>
      <c r="D8" s="81"/>
      <c r="E8" s="82"/>
      <c r="F8" s="95" t="s">
        <v>72</v>
      </c>
      <c r="G8" s="95"/>
      <c r="H8" s="95"/>
      <c r="I8" s="95"/>
      <c r="J8" s="95"/>
      <c r="K8" s="95"/>
      <c r="L8" s="95"/>
      <c r="M8" s="95"/>
      <c r="N8" s="95"/>
      <c r="O8" s="95"/>
      <c r="P8" s="95"/>
      <c r="Q8" s="95"/>
      <c r="R8" s="95"/>
      <c r="S8" s="95"/>
      <c r="T8" s="96"/>
      <c r="U8" s="97"/>
    </row>
    <row r="9" spans="2:21" s="3" customFormat="1" ht="24" customHeight="1" x14ac:dyDescent="0.25">
      <c r="B9" s="43">
        <v>2</v>
      </c>
      <c r="C9" s="77" t="s">
        <v>7</v>
      </c>
      <c r="D9" s="79"/>
      <c r="E9" s="13" t="s">
        <v>39</v>
      </c>
      <c r="F9" s="98" t="s">
        <v>69</v>
      </c>
      <c r="G9" s="98"/>
      <c r="H9" s="98"/>
      <c r="I9" s="98"/>
      <c r="J9" s="98"/>
      <c r="K9" s="98"/>
      <c r="L9" s="98"/>
      <c r="M9" s="98"/>
      <c r="N9" s="98"/>
      <c r="O9" s="98"/>
      <c r="P9" s="98"/>
      <c r="Q9" s="98"/>
      <c r="R9" s="98"/>
      <c r="S9" s="98"/>
      <c r="T9" s="99"/>
      <c r="U9" s="100"/>
    </row>
    <row r="10" spans="2:21" s="3" customFormat="1" ht="24" customHeight="1" x14ac:dyDescent="0.25">
      <c r="B10" s="43">
        <v>3</v>
      </c>
      <c r="C10" s="77" t="s">
        <v>8</v>
      </c>
      <c r="D10" s="78"/>
      <c r="E10" s="79"/>
      <c r="F10" s="101" t="s">
        <v>75</v>
      </c>
      <c r="G10" s="101"/>
      <c r="H10" s="101"/>
      <c r="I10" s="101"/>
      <c r="J10" s="101"/>
      <c r="K10" s="101"/>
      <c r="L10" s="101"/>
      <c r="M10" s="101"/>
      <c r="N10" s="101"/>
      <c r="O10" s="101"/>
      <c r="P10" s="101"/>
      <c r="Q10" s="101"/>
      <c r="R10" s="101"/>
      <c r="S10" s="101"/>
      <c r="T10" s="102"/>
      <c r="U10" s="103"/>
    </row>
    <row r="11" spans="2:21" s="3" customFormat="1" ht="24" customHeight="1" thickBot="1" x14ac:dyDescent="0.3">
      <c r="B11" s="44">
        <v>4</v>
      </c>
      <c r="C11" s="74" t="s">
        <v>9</v>
      </c>
      <c r="D11" s="75"/>
      <c r="E11" s="76"/>
      <c r="F11" s="104" t="s">
        <v>73</v>
      </c>
      <c r="G11" s="104"/>
      <c r="H11" s="104"/>
      <c r="I11" s="104"/>
      <c r="J11" s="104"/>
      <c r="K11" s="104"/>
      <c r="L11" s="104"/>
      <c r="M11" s="104"/>
      <c r="N11" s="104"/>
      <c r="O11" s="104"/>
      <c r="P11" s="104"/>
      <c r="Q11" s="104"/>
      <c r="R11" s="104"/>
      <c r="S11" s="104"/>
      <c r="T11" s="105"/>
      <c r="U11" s="106"/>
    </row>
    <row r="12" spans="2:21" s="3" customFormat="1" ht="18" customHeight="1" x14ac:dyDescent="0.25">
      <c r="B12" s="143"/>
      <c r="C12" s="131"/>
      <c r="D12" s="131"/>
      <c r="E12" s="132"/>
      <c r="F12" s="156" t="s">
        <v>19</v>
      </c>
      <c r="G12" s="157"/>
      <c r="H12" s="157"/>
      <c r="I12" s="157"/>
      <c r="J12" s="157"/>
      <c r="K12" s="157"/>
      <c r="L12" s="158"/>
      <c r="M12" s="48" t="s">
        <v>19</v>
      </c>
      <c r="N12" s="19" t="s">
        <v>21</v>
      </c>
      <c r="O12" s="156" t="s">
        <v>20</v>
      </c>
      <c r="P12" s="158"/>
      <c r="Q12" s="47" t="s">
        <v>20</v>
      </c>
      <c r="R12" s="46" t="s">
        <v>61</v>
      </c>
      <c r="S12" s="88" t="s">
        <v>17</v>
      </c>
      <c r="T12" s="88" t="s">
        <v>18</v>
      </c>
      <c r="U12" s="90" t="s">
        <v>70</v>
      </c>
    </row>
    <row r="13" spans="2:21" s="3" customFormat="1" ht="18" customHeight="1" x14ac:dyDescent="0.25">
      <c r="B13" s="144"/>
      <c r="C13" s="134"/>
      <c r="D13" s="134"/>
      <c r="E13" s="135"/>
      <c r="F13" s="13" t="s">
        <v>52</v>
      </c>
      <c r="G13" s="13" t="s">
        <v>53</v>
      </c>
      <c r="H13" s="13" t="s">
        <v>54</v>
      </c>
      <c r="I13" s="13" t="s">
        <v>55</v>
      </c>
      <c r="J13" s="13" t="s">
        <v>56</v>
      </c>
      <c r="K13" s="13" t="s">
        <v>57</v>
      </c>
      <c r="L13" s="13" t="s">
        <v>58</v>
      </c>
      <c r="M13" s="13" t="s">
        <v>68</v>
      </c>
      <c r="N13" s="13" t="s">
        <v>60</v>
      </c>
      <c r="O13" s="13" t="s">
        <v>20</v>
      </c>
      <c r="P13" s="13" t="s">
        <v>59</v>
      </c>
      <c r="Q13" s="25" t="s">
        <v>68</v>
      </c>
      <c r="R13" s="25" t="s">
        <v>62</v>
      </c>
      <c r="S13" s="89"/>
      <c r="T13" s="89"/>
      <c r="U13" s="91"/>
    </row>
    <row r="14" spans="2:21" s="4" customFormat="1" ht="24" customHeight="1" x14ac:dyDescent="0.25">
      <c r="B14" s="87">
        <v>5</v>
      </c>
      <c r="C14" s="83" t="s">
        <v>10</v>
      </c>
      <c r="D14" s="84"/>
      <c r="E14" s="15" t="s">
        <v>40</v>
      </c>
      <c r="F14" s="71">
        <v>176</v>
      </c>
      <c r="G14" s="71">
        <v>32</v>
      </c>
      <c r="H14" s="71">
        <v>1</v>
      </c>
      <c r="I14" s="71">
        <v>9</v>
      </c>
      <c r="J14" s="71">
        <v>1</v>
      </c>
      <c r="K14" s="71">
        <v>1</v>
      </c>
      <c r="L14" s="71">
        <v>0</v>
      </c>
      <c r="M14" s="71">
        <f>SUM(F14:L15)</f>
        <v>220</v>
      </c>
      <c r="N14" s="71">
        <v>12</v>
      </c>
      <c r="O14" s="71">
        <v>25</v>
      </c>
      <c r="P14" s="71">
        <v>0</v>
      </c>
      <c r="Q14" s="71">
        <f>SUM(O14:P15)</f>
        <v>25</v>
      </c>
      <c r="R14" s="71">
        <f>SUM(M14,N14,Q14)</f>
        <v>257</v>
      </c>
      <c r="S14" s="72">
        <v>2205</v>
      </c>
      <c r="T14" s="71">
        <v>5</v>
      </c>
      <c r="U14" s="73">
        <f>SUM(R14:T15)</f>
        <v>2467</v>
      </c>
    </row>
    <row r="15" spans="2:21" s="4" customFormat="1" ht="24" customHeight="1" x14ac:dyDescent="0.25">
      <c r="B15" s="87"/>
      <c r="C15" s="85"/>
      <c r="D15" s="86"/>
      <c r="E15" s="42" t="s">
        <v>12</v>
      </c>
      <c r="F15" s="71"/>
      <c r="G15" s="71"/>
      <c r="H15" s="71"/>
      <c r="I15" s="71"/>
      <c r="J15" s="71"/>
      <c r="K15" s="71"/>
      <c r="L15" s="71"/>
      <c r="M15" s="71"/>
      <c r="N15" s="71"/>
      <c r="O15" s="71"/>
      <c r="P15" s="71"/>
      <c r="Q15" s="71"/>
      <c r="R15" s="71"/>
      <c r="S15" s="72"/>
      <c r="T15" s="71"/>
      <c r="U15" s="73"/>
    </row>
    <row r="16" spans="2:21" s="4" customFormat="1" ht="24" customHeight="1" x14ac:dyDescent="0.25">
      <c r="B16" s="43"/>
      <c r="C16" s="45"/>
      <c r="D16" s="27"/>
      <c r="E16" s="50" t="s">
        <v>65</v>
      </c>
      <c r="F16" s="52">
        <f>7.71+8.23+8.07+7.9+7.66+7.43+6.75+5.65</f>
        <v>59.400000000000006</v>
      </c>
      <c r="G16" s="52">
        <f t="shared" ref="G16:M16" si="0">7.71+8.23+8.07+7.9+7.66+7.43+6.75+5.65</f>
        <v>59.400000000000006</v>
      </c>
      <c r="H16" s="52">
        <f t="shared" si="0"/>
        <v>59.400000000000006</v>
      </c>
      <c r="I16" s="52">
        <f t="shared" si="0"/>
        <v>59.400000000000006</v>
      </c>
      <c r="J16" s="52">
        <f t="shared" si="0"/>
        <v>59.400000000000006</v>
      </c>
      <c r="K16" s="52">
        <f t="shared" si="0"/>
        <v>59.400000000000006</v>
      </c>
      <c r="L16" s="52">
        <f t="shared" si="0"/>
        <v>59.400000000000006</v>
      </c>
      <c r="M16" s="52">
        <f t="shared" si="0"/>
        <v>59.400000000000006</v>
      </c>
      <c r="N16" s="52">
        <f>6+6.83+7.36+7.66+7.35+6.92+6.24+5.36</f>
        <v>53.720000000000006</v>
      </c>
      <c r="O16" s="52">
        <f>7.48+6.34+5.82+5.27+6.74+8.18+6.67+6.23</f>
        <v>52.730000000000004</v>
      </c>
      <c r="P16" s="52">
        <f t="shared" ref="P16:Q16" si="1">7.48+6.34+5.82+5.27+6.74+8.18+6.67+6.23</f>
        <v>52.730000000000004</v>
      </c>
      <c r="Q16" s="52">
        <f t="shared" si="1"/>
        <v>52.730000000000004</v>
      </c>
      <c r="R16" s="52"/>
      <c r="S16" s="51">
        <f>6.74+6.33+6.22+5.95+6.74+8.53+8.91+7.87</f>
        <v>57.29</v>
      </c>
      <c r="T16" s="52">
        <f>7.09+7.54+6.11+5.38+6.47+7.69+7.61+7.17</f>
        <v>55.059999999999995</v>
      </c>
      <c r="U16" s="31"/>
    </row>
    <row r="17" spans="2:21" s="4" customFormat="1" ht="24" customHeight="1" x14ac:dyDescent="0.25">
      <c r="B17" s="87">
        <v>6</v>
      </c>
      <c r="C17" s="83" t="s">
        <v>11</v>
      </c>
      <c r="D17" s="92"/>
      <c r="E17" s="16" t="s">
        <v>41</v>
      </c>
      <c r="F17" s="179">
        <f t="shared" ref="F17:Q17" si="2">100/F16</f>
        <v>1.6835016835016834</v>
      </c>
      <c r="G17" s="179">
        <f t="shared" si="2"/>
        <v>1.6835016835016834</v>
      </c>
      <c r="H17" s="179">
        <f t="shared" si="2"/>
        <v>1.6835016835016834</v>
      </c>
      <c r="I17" s="179">
        <f t="shared" si="2"/>
        <v>1.6835016835016834</v>
      </c>
      <c r="J17" s="179">
        <f t="shared" si="2"/>
        <v>1.6835016835016834</v>
      </c>
      <c r="K17" s="179">
        <f t="shared" si="2"/>
        <v>1.6835016835016834</v>
      </c>
      <c r="L17" s="179">
        <f t="shared" si="2"/>
        <v>1.6835016835016834</v>
      </c>
      <c r="M17" s="179">
        <f t="shared" si="2"/>
        <v>1.6835016835016834</v>
      </c>
      <c r="N17" s="179">
        <f t="shared" si="2"/>
        <v>1.8615040953090094</v>
      </c>
      <c r="O17" s="179">
        <f t="shared" si="2"/>
        <v>1.8964536317087046</v>
      </c>
      <c r="P17" s="179">
        <f t="shared" si="2"/>
        <v>1.8964536317087046</v>
      </c>
      <c r="Q17" s="179">
        <f t="shared" si="2"/>
        <v>1.8964536317087046</v>
      </c>
      <c r="R17" s="179"/>
      <c r="S17" s="179">
        <f>100/S16</f>
        <v>1.7455053237912377</v>
      </c>
      <c r="T17" s="179">
        <f>100/T16</f>
        <v>1.8162005085361426</v>
      </c>
      <c r="U17" s="107"/>
    </row>
    <row r="18" spans="2:21" s="4" customFormat="1" ht="24" customHeight="1" x14ac:dyDescent="0.25">
      <c r="B18" s="87"/>
      <c r="C18" s="85"/>
      <c r="D18" s="93"/>
      <c r="E18" s="50" t="s">
        <v>22</v>
      </c>
      <c r="F18" s="179"/>
      <c r="G18" s="179"/>
      <c r="H18" s="179"/>
      <c r="I18" s="179"/>
      <c r="J18" s="179"/>
      <c r="K18" s="179"/>
      <c r="L18" s="179"/>
      <c r="M18" s="179"/>
      <c r="N18" s="179"/>
      <c r="O18" s="179"/>
      <c r="P18" s="179"/>
      <c r="Q18" s="179"/>
      <c r="R18" s="179"/>
      <c r="S18" s="179"/>
      <c r="T18" s="179"/>
      <c r="U18" s="107"/>
    </row>
    <row r="19" spans="2:21" s="4" customFormat="1" ht="24" customHeight="1" x14ac:dyDescent="0.25">
      <c r="B19" s="87">
        <v>7</v>
      </c>
      <c r="C19" s="83" t="s">
        <v>23</v>
      </c>
      <c r="D19" s="92"/>
      <c r="E19" s="15" t="s">
        <v>42</v>
      </c>
      <c r="F19" s="180">
        <f t="shared" ref="F19:Q19" si="3">F14*F17</f>
        <v>296.2962962962963</v>
      </c>
      <c r="G19" s="180">
        <f t="shared" si="3"/>
        <v>53.872053872053868</v>
      </c>
      <c r="H19" s="180">
        <f t="shared" si="3"/>
        <v>1.6835016835016834</v>
      </c>
      <c r="I19" s="180">
        <f t="shared" si="3"/>
        <v>15.15151515151515</v>
      </c>
      <c r="J19" s="180">
        <f t="shared" si="3"/>
        <v>1.6835016835016834</v>
      </c>
      <c r="K19" s="180">
        <f t="shared" si="3"/>
        <v>1.6835016835016834</v>
      </c>
      <c r="L19" s="180">
        <f t="shared" si="3"/>
        <v>0</v>
      </c>
      <c r="M19" s="180">
        <f t="shared" si="3"/>
        <v>370.37037037037032</v>
      </c>
      <c r="N19" s="180">
        <f t="shared" si="3"/>
        <v>22.338049143708112</v>
      </c>
      <c r="O19" s="180">
        <f t="shared" si="3"/>
        <v>47.411340792717617</v>
      </c>
      <c r="P19" s="180">
        <f t="shared" si="3"/>
        <v>0</v>
      </c>
      <c r="Q19" s="180">
        <f t="shared" si="3"/>
        <v>47.411340792717617</v>
      </c>
      <c r="R19" s="180">
        <f>SUM(M19,N19,Q19)</f>
        <v>440.11976030679608</v>
      </c>
      <c r="S19" s="180">
        <f>S14*S17</f>
        <v>3848.8392389596793</v>
      </c>
      <c r="T19" s="180">
        <f>T14*T17</f>
        <v>9.0810025426807126</v>
      </c>
      <c r="U19" s="94">
        <f>SUM(R19:T20)</f>
        <v>4298.0400018091559</v>
      </c>
    </row>
    <row r="20" spans="2:21" s="4" customFormat="1" ht="24" customHeight="1" x14ac:dyDescent="0.25">
      <c r="B20" s="87"/>
      <c r="C20" s="85"/>
      <c r="D20" s="93"/>
      <c r="E20" s="42" t="s">
        <v>24</v>
      </c>
      <c r="F20" s="180"/>
      <c r="G20" s="180"/>
      <c r="H20" s="180"/>
      <c r="I20" s="180"/>
      <c r="J20" s="180"/>
      <c r="K20" s="180"/>
      <c r="L20" s="180"/>
      <c r="M20" s="180"/>
      <c r="N20" s="180"/>
      <c r="O20" s="180"/>
      <c r="P20" s="180"/>
      <c r="Q20" s="180"/>
      <c r="R20" s="180"/>
      <c r="S20" s="180"/>
      <c r="T20" s="180"/>
      <c r="U20" s="94"/>
    </row>
    <row r="21" spans="2:21" s="4" customFormat="1" ht="24" customHeight="1" x14ac:dyDescent="0.25">
      <c r="B21" s="43"/>
      <c r="C21" s="45"/>
      <c r="D21" s="27"/>
      <c r="E21" s="50" t="s">
        <v>66</v>
      </c>
      <c r="F21" s="51">
        <v>122</v>
      </c>
      <c r="G21" s="51">
        <v>122</v>
      </c>
      <c r="H21" s="51">
        <v>122</v>
      </c>
      <c r="I21" s="51">
        <v>122</v>
      </c>
      <c r="J21" s="51">
        <v>122</v>
      </c>
      <c r="K21" s="51">
        <v>122</v>
      </c>
      <c r="L21" s="51">
        <v>122</v>
      </c>
      <c r="M21" s="51">
        <v>122</v>
      </c>
      <c r="N21" s="51">
        <v>134.19999999999999</v>
      </c>
      <c r="O21" s="51">
        <v>117.1</v>
      </c>
      <c r="P21" s="51">
        <v>117.1</v>
      </c>
      <c r="Q21" s="51">
        <v>117.1</v>
      </c>
      <c r="R21" s="51"/>
      <c r="S21" s="51">
        <v>106.4</v>
      </c>
      <c r="T21" s="51">
        <v>104.3</v>
      </c>
      <c r="U21" s="32"/>
    </row>
    <row r="22" spans="2:21" s="4" customFormat="1" ht="24" customHeight="1" x14ac:dyDescent="0.25">
      <c r="B22" s="87">
        <v>8</v>
      </c>
      <c r="C22" s="83" t="s">
        <v>25</v>
      </c>
      <c r="D22" s="92"/>
      <c r="E22" s="16" t="s">
        <v>43</v>
      </c>
      <c r="F22" s="181">
        <f>100/F21</f>
        <v>0.81967213114754101</v>
      </c>
      <c r="G22" s="181">
        <f>100/G21</f>
        <v>0.81967213114754101</v>
      </c>
      <c r="H22" s="181">
        <f t="shared" ref="H22:T22" si="4">100/H21</f>
        <v>0.81967213114754101</v>
      </c>
      <c r="I22" s="181">
        <f t="shared" si="4"/>
        <v>0.81967213114754101</v>
      </c>
      <c r="J22" s="181">
        <f t="shared" si="4"/>
        <v>0.81967213114754101</v>
      </c>
      <c r="K22" s="181">
        <f t="shared" si="4"/>
        <v>0.81967213114754101</v>
      </c>
      <c r="L22" s="181">
        <f t="shared" si="4"/>
        <v>0.81967213114754101</v>
      </c>
      <c r="M22" s="181">
        <f t="shared" si="4"/>
        <v>0.81967213114754101</v>
      </c>
      <c r="N22" s="181">
        <f t="shared" si="4"/>
        <v>0.7451564828614009</v>
      </c>
      <c r="O22" s="181">
        <f t="shared" si="4"/>
        <v>0.8539709649871905</v>
      </c>
      <c r="P22" s="181">
        <f t="shared" si="4"/>
        <v>0.8539709649871905</v>
      </c>
      <c r="Q22" s="181">
        <f t="shared" si="4"/>
        <v>0.8539709649871905</v>
      </c>
      <c r="R22" s="181"/>
      <c r="S22" s="181">
        <f t="shared" si="4"/>
        <v>0.93984962406015038</v>
      </c>
      <c r="T22" s="181">
        <f t="shared" si="4"/>
        <v>0.95877277085330781</v>
      </c>
      <c r="U22" s="56"/>
    </row>
    <row r="23" spans="2:21" s="4" customFormat="1" ht="24" customHeight="1" x14ac:dyDescent="0.25">
      <c r="B23" s="87"/>
      <c r="C23" s="85"/>
      <c r="D23" s="93"/>
      <c r="E23" s="42" t="s">
        <v>22</v>
      </c>
      <c r="F23" s="181"/>
      <c r="G23" s="181"/>
      <c r="H23" s="181"/>
      <c r="I23" s="181"/>
      <c r="J23" s="181"/>
      <c r="K23" s="181"/>
      <c r="L23" s="181"/>
      <c r="M23" s="181"/>
      <c r="N23" s="181"/>
      <c r="O23" s="181"/>
      <c r="P23" s="181"/>
      <c r="Q23" s="181"/>
      <c r="R23" s="181"/>
      <c r="S23" s="181"/>
      <c r="T23" s="181"/>
      <c r="U23" s="56"/>
    </row>
    <row r="24" spans="2:21" s="4" customFormat="1" ht="24" customHeight="1" x14ac:dyDescent="0.25">
      <c r="B24" s="87">
        <v>9</v>
      </c>
      <c r="C24" s="83" t="s">
        <v>26</v>
      </c>
      <c r="D24" s="92"/>
      <c r="E24" s="15" t="s">
        <v>44</v>
      </c>
      <c r="F24" s="182">
        <f>F19*F22</f>
        <v>242.86581663630847</v>
      </c>
      <c r="G24" s="182">
        <f>G19*G22</f>
        <v>44.157421206601533</v>
      </c>
      <c r="H24" s="182">
        <f t="shared" ref="H24:T24" si="5">H19*H22</f>
        <v>1.3799194127062979</v>
      </c>
      <c r="I24" s="182">
        <f t="shared" si="5"/>
        <v>12.41927471435668</v>
      </c>
      <c r="J24" s="182">
        <f t="shared" si="5"/>
        <v>1.3799194127062979</v>
      </c>
      <c r="K24" s="182">
        <f t="shared" si="5"/>
        <v>1.3799194127062979</v>
      </c>
      <c r="L24" s="182">
        <f t="shared" si="5"/>
        <v>0</v>
      </c>
      <c r="M24" s="182">
        <f t="shared" si="5"/>
        <v>303.58227079538551</v>
      </c>
      <c r="N24" s="182">
        <f t="shared" si="5"/>
        <v>16.645342133910663</v>
      </c>
      <c r="O24" s="182">
        <f t="shared" si="5"/>
        <v>40.487908448093613</v>
      </c>
      <c r="P24" s="182">
        <f t="shared" si="5"/>
        <v>0</v>
      </c>
      <c r="Q24" s="182">
        <f t="shared" si="5"/>
        <v>40.487908448093613</v>
      </c>
      <c r="R24" s="182">
        <f>SUM(M24,N24,Q24)</f>
        <v>360.71552137738979</v>
      </c>
      <c r="S24" s="182">
        <f t="shared" si="5"/>
        <v>3617.33011180421</v>
      </c>
      <c r="T24" s="182">
        <f t="shared" si="5"/>
        <v>8.7066179699719211</v>
      </c>
      <c r="U24" s="108">
        <f>SUM(R24:T25)</f>
        <v>3986.7522511515717</v>
      </c>
    </row>
    <row r="25" spans="2:21" s="4" customFormat="1" ht="24" customHeight="1" x14ac:dyDescent="0.25">
      <c r="B25" s="87"/>
      <c r="C25" s="85"/>
      <c r="D25" s="93"/>
      <c r="E25" s="42" t="s">
        <v>24</v>
      </c>
      <c r="F25" s="182"/>
      <c r="G25" s="182"/>
      <c r="H25" s="182"/>
      <c r="I25" s="182"/>
      <c r="J25" s="182"/>
      <c r="K25" s="182"/>
      <c r="L25" s="182"/>
      <c r="M25" s="182"/>
      <c r="N25" s="182"/>
      <c r="O25" s="182"/>
      <c r="P25" s="182"/>
      <c r="Q25" s="182"/>
      <c r="R25" s="182"/>
      <c r="S25" s="182"/>
      <c r="T25" s="182"/>
      <c r="U25" s="108"/>
    </row>
    <row r="26" spans="2:21" s="4" customFormat="1" ht="24" customHeight="1" x14ac:dyDescent="0.25">
      <c r="B26" s="43"/>
      <c r="C26" s="45"/>
      <c r="D26" s="27"/>
      <c r="E26" s="50" t="s">
        <v>67</v>
      </c>
      <c r="F26" s="52">
        <v>84.4</v>
      </c>
      <c r="G26" s="52">
        <v>84.4</v>
      </c>
      <c r="H26" s="52">
        <v>84.4</v>
      </c>
      <c r="I26" s="52">
        <v>84.4</v>
      </c>
      <c r="J26" s="52">
        <v>84.4</v>
      </c>
      <c r="K26" s="52">
        <v>84.4</v>
      </c>
      <c r="L26" s="52">
        <v>84.4</v>
      </c>
      <c r="M26" s="52">
        <v>84.4</v>
      </c>
      <c r="N26" s="52">
        <v>93.2</v>
      </c>
      <c r="O26" s="52">
        <v>88.4</v>
      </c>
      <c r="P26" s="52">
        <v>88.4</v>
      </c>
      <c r="Q26" s="52">
        <v>88.4</v>
      </c>
      <c r="R26" s="52"/>
      <c r="S26" s="51">
        <v>91.9</v>
      </c>
      <c r="T26" s="52">
        <v>23.7</v>
      </c>
      <c r="U26" s="31"/>
    </row>
    <row r="27" spans="2:21" s="4" customFormat="1" ht="24" customHeight="1" x14ac:dyDescent="0.25">
      <c r="B27" s="87">
        <v>10</v>
      </c>
      <c r="C27" s="83" t="s">
        <v>27</v>
      </c>
      <c r="D27" s="92"/>
      <c r="E27" s="15" t="s">
        <v>45</v>
      </c>
      <c r="F27" s="59">
        <f>100/F26</f>
        <v>1.1848341232227488</v>
      </c>
      <c r="G27" s="59">
        <f t="shared" ref="G27:T27" si="6">100/G26</f>
        <v>1.1848341232227488</v>
      </c>
      <c r="H27" s="59">
        <f t="shared" si="6"/>
        <v>1.1848341232227488</v>
      </c>
      <c r="I27" s="59">
        <f t="shared" si="6"/>
        <v>1.1848341232227488</v>
      </c>
      <c r="J27" s="59">
        <f t="shared" si="6"/>
        <v>1.1848341232227488</v>
      </c>
      <c r="K27" s="59">
        <f t="shared" si="6"/>
        <v>1.1848341232227488</v>
      </c>
      <c r="L27" s="59">
        <f t="shared" si="6"/>
        <v>1.1848341232227488</v>
      </c>
      <c r="M27" s="59">
        <f t="shared" si="6"/>
        <v>1.1848341232227488</v>
      </c>
      <c r="N27" s="59">
        <f t="shared" si="6"/>
        <v>1.0729613733905579</v>
      </c>
      <c r="O27" s="59">
        <f t="shared" si="6"/>
        <v>1.1312217194570136</v>
      </c>
      <c r="P27" s="59">
        <f t="shared" si="6"/>
        <v>1.1312217194570136</v>
      </c>
      <c r="Q27" s="59">
        <f t="shared" si="6"/>
        <v>1.1312217194570136</v>
      </c>
      <c r="R27" s="59"/>
      <c r="S27" s="59">
        <f t="shared" si="6"/>
        <v>1.088139281828074</v>
      </c>
      <c r="T27" s="59">
        <f t="shared" si="6"/>
        <v>4.2194092827004219</v>
      </c>
      <c r="U27" s="56"/>
    </row>
    <row r="28" spans="2:21" s="4" customFormat="1" ht="24" customHeight="1" x14ac:dyDescent="0.25">
      <c r="B28" s="87"/>
      <c r="C28" s="85"/>
      <c r="D28" s="93"/>
      <c r="E28" s="42" t="s">
        <v>22</v>
      </c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6"/>
    </row>
    <row r="29" spans="2:21" s="4" customFormat="1" ht="24" customHeight="1" x14ac:dyDescent="0.25">
      <c r="B29" s="87">
        <v>11</v>
      </c>
      <c r="C29" s="83" t="s">
        <v>28</v>
      </c>
      <c r="D29" s="92"/>
      <c r="E29" s="15" t="s">
        <v>29</v>
      </c>
      <c r="F29" s="109">
        <f>F24*F27</f>
        <v>287.75570691505743</v>
      </c>
      <c r="G29" s="109">
        <f t="shared" ref="G29:T29" si="7">G24*G27</f>
        <v>52.319219439101346</v>
      </c>
      <c r="H29" s="109">
        <f t="shared" si="7"/>
        <v>1.6349756074719171</v>
      </c>
      <c r="I29" s="109">
        <f t="shared" si="7"/>
        <v>14.714780467247252</v>
      </c>
      <c r="J29" s="109">
        <f t="shared" si="7"/>
        <v>1.6349756074719171</v>
      </c>
      <c r="K29" s="109">
        <f t="shared" si="7"/>
        <v>1.6349756074719171</v>
      </c>
      <c r="L29" s="109">
        <f t="shared" si="7"/>
        <v>0</v>
      </c>
      <c r="M29" s="109">
        <f t="shared" si="7"/>
        <v>359.6946336438217</v>
      </c>
      <c r="N29" s="109">
        <f t="shared" si="7"/>
        <v>17.859809156556505</v>
      </c>
      <c r="O29" s="109">
        <f t="shared" si="7"/>
        <v>45.800801411870601</v>
      </c>
      <c r="P29" s="109">
        <f t="shared" si="7"/>
        <v>0</v>
      </c>
      <c r="Q29" s="109">
        <f t="shared" si="7"/>
        <v>45.800801411870601</v>
      </c>
      <c r="R29" s="183">
        <f>SUM(M29,N29,Q29)</f>
        <v>423.35524421224881</v>
      </c>
      <c r="S29" s="109">
        <f t="shared" si="7"/>
        <v>3936.1589899936994</v>
      </c>
      <c r="T29" s="109">
        <f t="shared" si="7"/>
        <v>36.736784683425824</v>
      </c>
      <c r="U29" s="110">
        <f>SUM(R29:T30)</f>
        <v>4396.2510188893739</v>
      </c>
    </row>
    <row r="30" spans="2:21" s="4" customFormat="1" ht="24" customHeight="1" x14ac:dyDescent="0.25">
      <c r="B30" s="87"/>
      <c r="C30" s="85"/>
      <c r="D30" s="93"/>
      <c r="E30" s="42" t="s">
        <v>24</v>
      </c>
      <c r="F30" s="109"/>
      <c r="G30" s="109"/>
      <c r="H30" s="109"/>
      <c r="I30" s="109"/>
      <c r="J30" s="109"/>
      <c r="K30" s="109"/>
      <c r="L30" s="109"/>
      <c r="M30" s="109"/>
      <c r="N30" s="109"/>
      <c r="O30" s="109"/>
      <c r="P30" s="109"/>
      <c r="Q30" s="109"/>
      <c r="R30" s="183"/>
      <c r="S30" s="109"/>
      <c r="T30" s="109"/>
      <c r="U30" s="110"/>
    </row>
    <row r="31" spans="2:21" s="4" customFormat="1" ht="24" customHeight="1" x14ac:dyDescent="0.25">
      <c r="B31" s="87">
        <v>12</v>
      </c>
      <c r="C31" s="83" t="s">
        <v>30</v>
      </c>
      <c r="D31" s="84"/>
      <c r="E31" s="121" t="s">
        <v>31</v>
      </c>
      <c r="F31" s="123"/>
      <c r="G31" s="124"/>
      <c r="H31" s="124"/>
      <c r="I31" s="124"/>
      <c r="J31" s="124"/>
      <c r="K31" s="124"/>
      <c r="L31" s="124"/>
      <c r="M31" s="124"/>
      <c r="N31" s="124"/>
      <c r="O31" s="124"/>
      <c r="P31" s="124"/>
      <c r="Q31" s="124"/>
      <c r="R31" s="124"/>
      <c r="S31" s="124"/>
      <c r="T31" s="124"/>
      <c r="U31" s="125"/>
    </row>
    <row r="32" spans="2:21" s="4" customFormat="1" ht="24" customHeight="1" thickBot="1" x14ac:dyDescent="0.3">
      <c r="B32" s="118"/>
      <c r="C32" s="119"/>
      <c r="D32" s="120"/>
      <c r="E32" s="122"/>
      <c r="F32" s="126"/>
      <c r="G32" s="127"/>
      <c r="H32" s="127"/>
      <c r="I32" s="127"/>
      <c r="J32" s="127"/>
      <c r="K32" s="127"/>
      <c r="L32" s="127"/>
      <c r="M32" s="127"/>
      <c r="N32" s="127"/>
      <c r="O32" s="127"/>
      <c r="P32" s="127"/>
      <c r="Q32" s="127"/>
      <c r="R32" s="127"/>
      <c r="S32" s="127"/>
      <c r="T32" s="127"/>
      <c r="U32" s="128"/>
    </row>
    <row r="33" spans="2:21" s="4" customFormat="1" ht="24" customHeight="1" x14ac:dyDescent="0.25">
      <c r="B33" s="111">
        <v>13</v>
      </c>
      <c r="C33" s="112" t="s">
        <v>32</v>
      </c>
      <c r="D33" s="113"/>
      <c r="E33" s="19" t="s">
        <v>46</v>
      </c>
      <c r="F33" s="114"/>
      <c r="G33" s="115"/>
      <c r="H33" s="115"/>
      <c r="I33" s="115"/>
      <c r="J33" s="115"/>
      <c r="K33" s="115"/>
      <c r="L33" s="115"/>
      <c r="M33" s="115"/>
      <c r="N33" s="115"/>
      <c r="O33" s="115"/>
      <c r="P33" s="115"/>
      <c r="Q33" s="115"/>
      <c r="R33" s="115"/>
      <c r="S33" s="114"/>
      <c r="T33" s="114"/>
      <c r="U33" s="116"/>
    </row>
    <row r="34" spans="2:21" s="4" customFormat="1" ht="24" customHeight="1" x14ac:dyDescent="0.25">
      <c r="B34" s="87"/>
      <c r="C34" s="85"/>
      <c r="D34" s="86"/>
      <c r="E34" s="13" t="s">
        <v>22</v>
      </c>
      <c r="F34" s="115"/>
      <c r="G34" s="115"/>
      <c r="H34" s="115"/>
      <c r="I34" s="115"/>
      <c r="J34" s="115"/>
      <c r="K34" s="115"/>
      <c r="L34" s="115"/>
      <c r="M34" s="115"/>
      <c r="N34" s="115"/>
      <c r="O34" s="115"/>
      <c r="P34" s="115"/>
      <c r="Q34" s="115"/>
      <c r="R34" s="115"/>
      <c r="S34" s="115"/>
      <c r="T34" s="115"/>
      <c r="U34" s="117"/>
    </row>
    <row r="35" spans="2:21" s="4" customFormat="1" ht="24" customHeight="1" x14ac:dyDescent="0.25">
      <c r="B35" s="87">
        <v>14</v>
      </c>
      <c r="C35" s="83" t="s">
        <v>33</v>
      </c>
      <c r="D35" s="84"/>
      <c r="E35" s="13" t="s">
        <v>47</v>
      </c>
      <c r="F35" s="115"/>
      <c r="G35" s="115"/>
      <c r="H35" s="115"/>
      <c r="I35" s="115"/>
      <c r="J35" s="115"/>
      <c r="K35" s="115"/>
      <c r="L35" s="115"/>
      <c r="M35" s="115"/>
      <c r="N35" s="115"/>
      <c r="O35" s="115"/>
      <c r="P35" s="115"/>
      <c r="Q35" s="115"/>
      <c r="R35" s="115"/>
      <c r="S35" s="115"/>
      <c r="T35" s="115"/>
      <c r="U35" s="117"/>
    </row>
    <row r="36" spans="2:21" s="4" customFormat="1" ht="24" customHeight="1" thickBot="1" x14ac:dyDescent="0.3">
      <c r="B36" s="118"/>
      <c r="C36" s="119"/>
      <c r="D36" s="120"/>
      <c r="E36" s="21" t="s">
        <v>12</v>
      </c>
      <c r="F36" s="129"/>
      <c r="G36" s="115"/>
      <c r="H36" s="115"/>
      <c r="I36" s="115"/>
      <c r="J36" s="115"/>
      <c r="K36" s="115"/>
      <c r="L36" s="115"/>
      <c r="M36" s="115"/>
      <c r="N36" s="115"/>
      <c r="O36" s="115"/>
      <c r="P36" s="115"/>
      <c r="Q36" s="115"/>
      <c r="R36" s="115"/>
      <c r="S36" s="129"/>
      <c r="T36" s="129"/>
      <c r="U36" s="151"/>
    </row>
    <row r="37" spans="2:21" s="4" customFormat="1" ht="24" customHeight="1" x14ac:dyDescent="0.25">
      <c r="B37" s="111">
        <v>15</v>
      </c>
      <c r="C37" s="112" t="s">
        <v>34</v>
      </c>
      <c r="D37" s="113"/>
      <c r="E37" s="19" t="s">
        <v>48</v>
      </c>
      <c r="F37" s="130"/>
      <c r="G37" s="131"/>
      <c r="H37" s="131"/>
      <c r="I37" s="131"/>
      <c r="J37" s="131"/>
      <c r="K37" s="131"/>
      <c r="L37" s="131"/>
      <c r="M37" s="131"/>
      <c r="N37" s="131"/>
      <c r="O37" s="131"/>
      <c r="P37" s="131"/>
      <c r="Q37" s="131"/>
      <c r="R37" s="131"/>
      <c r="S37" s="131"/>
      <c r="T37" s="132"/>
      <c r="U37" s="116"/>
    </row>
    <row r="38" spans="2:21" s="4" customFormat="1" ht="24" customHeight="1" x14ac:dyDescent="0.25">
      <c r="B38" s="87"/>
      <c r="C38" s="85"/>
      <c r="D38" s="86"/>
      <c r="E38" s="13" t="s">
        <v>22</v>
      </c>
      <c r="F38" s="133"/>
      <c r="G38" s="134"/>
      <c r="H38" s="134"/>
      <c r="I38" s="134"/>
      <c r="J38" s="134"/>
      <c r="K38" s="134"/>
      <c r="L38" s="134"/>
      <c r="M38" s="134"/>
      <c r="N38" s="134"/>
      <c r="O38" s="134"/>
      <c r="P38" s="134"/>
      <c r="Q38" s="134"/>
      <c r="R38" s="134"/>
      <c r="S38" s="134"/>
      <c r="T38" s="135"/>
      <c r="U38" s="117"/>
    </row>
    <row r="39" spans="2:21" s="4" customFormat="1" ht="24" customHeight="1" x14ac:dyDescent="0.25">
      <c r="B39" s="87">
        <v>16</v>
      </c>
      <c r="C39" s="83" t="s">
        <v>35</v>
      </c>
      <c r="D39" s="84"/>
      <c r="E39" s="13" t="s">
        <v>49</v>
      </c>
      <c r="F39" s="123"/>
      <c r="G39" s="124"/>
      <c r="H39" s="124"/>
      <c r="I39" s="124"/>
      <c r="J39" s="124"/>
      <c r="K39" s="124"/>
      <c r="L39" s="124"/>
      <c r="M39" s="124"/>
      <c r="N39" s="124"/>
      <c r="O39" s="124"/>
      <c r="P39" s="124"/>
      <c r="Q39" s="124"/>
      <c r="R39" s="124"/>
      <c r="S39" s="124"/>
      <c r="T39" s="159"/>
      <c r="U39" s="117"/>
    </row>
    <row r="40" spans="2:21" s="4" customFormat="1" ht="24" customHeight="1" thickBot="1" x14ac:dyDescent="0.3">
      <c r="B40" s="118"/>
      <c r="C40" s="119"/>
      <c r="D40" s="120"/>
      <c r="E40" s="21" t="s">
        <v>36</v>
      </c>
      <c r="F40" s="126"/>
      <c r="G40" s="127"/>
      <c r="H40" s="127"/>
      <c r="I40" s="127"/>
      <c r="J40" s="127"/>
      <c r="K40" s="127"/>
      <c r="L40" s="127"/>
      <c r="M40" s="127"/>
      <c r="N40" s="127"/>
      <c r="O40" s="127"/>
      <c r="P40" s="127"/>
      <c r="Q40" s="127"/>
      <c r="R40" s="127"/>
      <c r="S40" s="127"/>
      <c r="T40" s="160"/>
      <c r="U40" s="151"/>
    </row>
    <row r="41" spans="2:21" s="4" customFormat="1" ht="24" customHeight="1" x14ac:dyDescent="0.25">
      <c r="B41" s="152">
        <v>17</v>
      </c>
      <c r="C41" s="153" t="s">
        <v>37</v>
      </c>
      <c r="D41" s="154"/>
      <c r="E41" s="42" t="s">
        <v>50</v>
      </c>
      <c r="F41" s="130"/>
      <c r="G41" s="131"/>
      <c r="H41" s="131"/>
      <c r="I41" s="131"/>
      <c r="J41" s="131"/>
      <c r="K41" s="131"/>
      <c r="L41" s="131"/>
      <c r="M41" s="131"/>
      <c r="N41" s="131"/>
      <c r="O41" s="131"/>
      <c r="P41" s="131"/>
      <c r="Q41" s="131"/>
      <c r="R41" s="131"/>
      <c r="S41" s="131"/>
      <c r="T41" s="132"/>
      <c r="U41" s="155"/>
    </row>
    <row r="42" spans="2:21" s="4" customFormat="1" ht="24" customHeight="1" x14ac:dyDescent="0.25">
      <c r="B42" s="87"/>
      <c r="C42" s="85"/>
      <c r="D42" s="86"/>
      <c r="E42" s="13" t="s">
        <v>22</v>
      </c>
      <c r="F42" s="133"/>
      <c r="G42" s="134"/>
      <c r="H42" s="134"/>
      <c r="I42" s="134"/>
      <c r="J42" s="134"/>
      <c r="K42" s="134"/>
      <c r="L42" s="134"/>
      <c r="M42" s="134"/>
      <c r="N42" s="134"/>
      <c r="O42" s="134"/>
      <c r="P42" s="134"/>
      <c r="Q42" s="134"/>
      <c r="R42" s="134"/>
      <c r="S42" s="134"/>
      <c r="T42" s="135"/>
      <c r="U42" s="117"/>
    </row>
    <row r="43" spans="2:21" s="4" customFormat="1" ht="24" customHeight="1" x14ac:dyDescent="0.25">
      <c r="B43" s="87">
        <v>18</v>
      </c>
      <c r="C43" s="83" t="s">
        <v>38</v>
      </c>
      <c r="D43" s="84"/>
      <c r="E43" s="13" t="s">
        <v>51</v>
      </c>
      <c r="F43" s="123"/>
      <c r="G43" s="124"/>
      <c r="H43" s="124"/>
      <c r="I43" s="124"/>
      <c r="J43" s="124"/>
      <c r="K43" s="124"/>
      <c r="L43" s="124"/>
      <c r="M43" s="124"/>
      <c r="N43" s="124"/>
      <c r="O43" s="124"/>
      <c r="P43" s="124"/>
      <c r="Q43" s="124"/>
      <c r="R43" s="124"/>
      <c r="S43" s="124"/>
      <c r="T43" s="159"/>
      <c r="U43" s="117"/>
    </row>
    <row r="44" spans="2:21" s="4" customFormat="1" ht="24" customHeight="1" thickBot="1" x14ac:dyDescent="0.3">
      <c r="B44" s="118"/>
      <c r="C44" s="119"/>
      <c r="D44" s="120"/>
      <c r="E44" s="21" t="s">
        <v>36</v>
      </c>
      <c r="F44" s="126"/>
      <c r="G44" s="127"/>
      <c r="H44" s="127"/>
      <c r="I44" s="127"/>
      <c r="J44" s="127"/>
      <c r="K44" s="127"/>
      <c r="L44" s="127"/>
      <c r="M44" s="127"/>
      <c r="N44" s="127"/>
      <c r="O44" s="127"/>
      <c r="P44" s="127"/>
      <c r="Q44" s="127"/>
      <c r="R44" s="127"/>
      <c r="S44" s="127"/>
      <c r="T44" s="160"/>
      <c r="U44" s="151"/>
    </row>
    <row r="45" spans="2:21" s="4" customFormat="1" ht="15" customHeight="1" x14ac:dyDescent="0.25">
      <c r="B45" s="136" t="s">
        <v>5</v>
      </c>
      <c r="C45" s="137"/>
      <c r="D45" s="145"/>
      <c r="E45" s="145"/>
      <c r="F45" s="145"/>
      <c r="G45" s="145"/>
      <c r="H45" s="145"/>
      <c r="I45" s="145"/>
      <c r="J45" s="145"/>
      <c r="K45" s="145"/>
      <c r="L45" s="145"/>
      <c r="M45" s="145"/>
      <c r="N45" s="145"/>
      <c r="O45" s="145"/>
      <c r="P45" s="145"/>
      <c r="Q45" s="145"/>
      <c r="R45" s="145"/>
      <c r="S45" s="145"/>
      <c r="T45" s="145"/>
      <c r="U45" s="146"/>
    </row>
    <row r="46" spans="2:21" s="4" customFormat="1" ht="48" customHeight="1" thickBot="1" x14ac:dyDescent="0.3">
      <c r="B46" s="138"/>
      <c r="C46" s="139"/>
      <c r="D46" s="139"/>
      <c r="E46" s="139"/>
      <c r="F46" s="139"/>
      <c r="G46" s="139"/>
      <c r="H46" s="139"/>
      <c r="I46" s="139"/>
      <c r="J46" s="139"/>
      <c r="K46" s="139"/>
      <c r="L46" s="139"/>
      <c r="M46" s="139"/>
      <c r="N46" s="139"/>
      <c r="O46" s="139"/>
      <c r="P46" s="139"/>
      <c r="Q46" s="139"/>
      <c r="R46" s="139"/>
      <c r="S46" s="139"/>
      <c r="T46" s="139"/>
      <c r="U46" s="140"/>
    </row>
  </sheetData>
  <mergeCells count="214">
    <mergeCell ref="B45:C45"/>
    <mergeCell ref="D45:U45"/>
    <mergeCell ref="B46:U46"/>
    <mergeCell ref="B41:B42"/>
    <mergeCell ref="C41:D42"/>
    <mergeCell ref="F41:T42"/>
    <mergeCell ref="U41:U42"/>
    <mergeCell ref="B43:B44"/>
    <mergeCell ref="C43:D44"/>
    <mergeCell ref="F43:T44"/>
    <mergeCell ref="U43:U44"/>
    <mergeCell ref="B37:B38"/>
    <mergeCell ref="C37:D38"/>
    <mergeCell ref="F37:T38"/>
    <mergeCell ref="U37:U38"/>
    <mergeCell ref="B39:B40"/>
    <mergeCell ref="C39:D40"/>
    <mergeCell ref="F39:T40"/>
    <mergeCell ref="U39:U40"/>
    <mergeCell ref="P35:P36"/>
    <mergeCell ref="Q35:Q36"/>
    <mergeCell ref="R35:R36"/>
    <mergeCell ref="S35:S36"/>
    <mergeCell ref="T35:T36"/>
    <mergeCell ref="U35:U36"/>
    <mergeCell ref="J35:J36"/>
    <mergeCell ref="K35:K36"/>
    <mergeCell ref="L35:L36"/>
    <mergeCell ref="M35:M36"/>
    <mergeCell ref="N35:N36"/>
    <mergeCell ref="O35:O36"/>
    <mergeCell ref="B35:B36"/>
    <mergeCell ref="C35:D36"/>
    <mergeCell ref="F35:F36"/>
    <mergeCell ref="G35:G36"/>
    <mergeCell ref="H35:H36"/>
    <mergeCell ref="I35:I36"/>
    <mergeCell ref="P33:P34"/>
    <mergeCell ref="Q33:Q34"/>
    <mergeCell ref="R33:R34"/>
    <mergeCell ref="S33:S34"/>
    <mergeCell ref="T33:T34"/>
    <mergeCell ref="U33:U34"/>
    <mergeCell ref="J33:J34"/>
    <mergeCell ref="K33:K34"/>
    <mergeCell ref="L33:L34"/>
    <mergeCell ref="M33:M34"/>
    <mergeCell ref="N33:N34"/>
    <mergeCell ref="O33:O34"/>
    <mergeCell ref="B31:B32"/>
    <mergeCell ref="C31:D32"/>
    <mergeCell ref="E31:E32"/>
    <mergeCell ref="F31:U32"/>
    <mergeCell ref="B33:B34"/>
    <mergeCell ref="C33:D34"/>
    <mergeCell ref="F33:F34"/>
    <mergeCell ref="G33:G34"/>
    <mergeCell ref="H33:H34"/>
    <mergeCell ref="I33:I34"/>
    <mergeCell ref="S29:S30"/>
    <mergeCell ref="T29:T30"/>
    <mergeCell ref="U29:U30"/>
    <mergeCell ref="J29:J30"/>
    <mergeCell ref="K29:K30"/>
    <mergeCell ref="L29:L30"/>
    <mergeCell ref="M29:M30"/>
    <mergeCell ref="N29:N30"/>
    <mergeCell ref="O29:O30"/>
    <mergeCell ref="B29:B30"/>
    <mergeCell ref="C29:D30"/>
    <mergeCell ref="F29:F30"/>
    <mergeCell ref="G29:G30"/>
    <mergeCell ref="H29:H30"/>
    <mergeCell ref="I29:I30"/>
    <mergeCell ref="P27:P28"/>
    <mergeCell ref="Q27:Q28"/>
    <mergeCell ref="R27:R28"/>
    <mergeCell ref="B27:B28"/>
    <mergeCell ref="C27:D28"/>
    <mergeCell ref="F27:F28"/>
    <mergeCell ref="G27:G28"/>
    <mergeCell ref="H27:H28"/>
    <mergeCell ref="I27:I28"/>
    <mergeCell ref="P29:P30"/>
    <mergeCell ref="Q29:Q30"/>
    <mergeCell ref="R29:R30"/>
    <mergeCell ref="S27:S28"/>
    <mergeCell ref="T27:T28"/>
    <mergeCell ref="U27:U28"/>
    <mergeCell ref="J27:J28"/>
    <mergeCell ref="K27:K28"/>
    <mergeCell ref="L27:L28"/>
    <mergeCell ref="M27:M28"/>
    <mergeCell ref="N27:N28"/>
    <mergeCell ref="O27:O28"/>
    <mergeCell ref="S24:S25"/>
    <mergeCell ref="T24:T25"/>
    <mergeCell ref="U24:U25"/>
    <mergeCell ref="J24:J25"/>
    <mergeCell ref="K24:K25"/>
    <mergeCell ref="L24:L25"/>
    <mergeCell ref="M24:M25"/>
    <mergeCell ref="N24:N25"/>
    <mergeCell ref="O24:O25"/>
    <mergeCell ref="B24:B25"/>
    <mergeCell ref="C24:D25"/>
    <mergeCell ref="F24:F25"/>
    <mergeCell ref="G24:G25"/>
    <mergeCell ref="H24:H25"/>
    <mergeCell ref="I24:I25"/>
    <mergeCell ref="P22:P23"/>
    <mergeCell ref="Q22:Q23"/>
    <mergeCell ref="R22:R23"/>
    <mergeCell ref="B22:B23"/>
    <mergeCell ref="C22:D23"/>
    <mergeCell ref="F22:F23"/>
    <mergeCell ref="G22:G23"/>
    <mergeCell ref="H22:H23"/>
    <mergeCell ref="I22:I23"/>
    <mergeCell ref="P24:P25"/>
    <mergeCell ref="Q24:Q25"/>
    <mergeCell ref="R24:R25"/>
    <mergeCell ref="S22:S23"/>
    <mergeCell ref="T22:T23"/>
    <mergeCell ref="U22:U23"/>
    <mergeCell ref="J22:J23"/>
    <mergeCell ref="K22:K23"/>
    <mergeCell ref="L22:L23"/>
    <mergeCell ref="M22:M23"/>
    <mergeCell ref="N22:N23"/>
    <mergeCell ref="O22:O23"/>
    <mergeCell ref="S19:S20"/>
    <mergeCell ref="T19:T20"/>
    <mergeCell ref="U19:U20"/>
    <mergeCell ref="J19:J20"/>
    <mergeCell ref="K19:K20"/>
    <mergeCell ref="L19:L20"/>
    <mergeCell ref="M19:M20"/>
    <mergeCell ref="N19:N20"/>
    <mergeCell ref="O19:O20"/>
    <mergeCell ref="B19:B20"/>
    <mergeCell ref="C19:D20"/>
    <mergeCell ref="F19:F20"/>
    <mergeCell ref="G19:G20"/>
    <mergeCell ref="H19:H20"/>
    <mergeCell ref="I19:I20"/>
    <mergeCell ref="P17:P18"/>
    <mergeCell ref="Q17:Q18"/>
    <mergeCell ref="R17:R18"/>
    <mergeCell ref="B17:B18"/>
    <mergeCell ref="C17:D18"/>
    <mergeCell ref="F17:F18"/>
    <mergeCell ref="G17:G18"/>
    <mergeCell ref="H17:H18"/>
    <mergeCell ref="I17:I18"/>
    <mergeCell ref="P19:P20"/>
    <mergeCell ref="Q19:Q20"/>
    <mergeCell ref="R19:R20"/>
    <mergeCell ref="N14:N15"/>
    <mergeCell ref="O14:O15"/>
    <mergeCell ref="S17:S18"/>
    <mergeCell ref="T17:T18"/>
    <mergeCell ref="U17:U18"/>
    <mergeCell ref="J17:J18"/>
    <mergeCell ref="K17:K18"/>
    <mergeCell ref="L17:L18"/>
    <mergeCell ref="M17:M18"/>
    <mergeCell ref="N17:N18"/>
    <mergeCell ref="O17:O18"/>
    <mergeCell ref="B14:B15"/>
    <mergeCell ref="C14:D15"/>
    <mergeCell ref="F14:F15"/>
    <mergeCell ref="G14:G15"/>
    <mergeCell ref="H14:H15"/>
    <mergeCell ref="I14:I15"/>
    <mergeCell ref="C11:E11"/>
    <mergeCell ref="F11:U11"/>
    <mergeCell ref="B12:E13"/>
    <mergeCell ref="F12:L12"/>
    <mergeCell ref="O12:P12"/>
    <mergeCell ref="S12:S13"/>
    <mergeCell ref="T12:T13"/>
    <mergeCell ref="U12:U13"/>
    <mergeCell ref="P14:P15"/>
    <mergeCell ref="Q14:Q15"/>
    <mergeCell ref="R14:R15"/>
    <mergeCell ref="S14:S15"/>
    <mergeCell ref="T14:T15"/>
    <mergeCell ref="U14:U15"/>
    <mergeCell ref="J14:J15"/>
    <mergeCell ref="K14:K15"/>
    <mergeCell ref="L14:L15"/>
    <mergeCell ref="M14:M15"/>
    <mergeCell ref="C9:D9"/>
    <mergeCell ref="F9:U9"/>
    <mergeCell ref="C10:E10"/>
    <mergeCell ref="F10:U10"/>
    <mergeCell ref="D5:E5"/>
    <mergeCell ref="F5:I5"/>
    <mergeCell ref="J5:U5"/>
    <mergeCell ref="D6:U6"/>
    <mergeCell ref="D7:E7"/>
    <mergeCell ref="F7:I7"/>
    <mergeCell ref="J7:U7"/>
    <mergeCell ref="B2:U2"/>
    <mergeCell ref="B3:C3"/>
    <mergeCell ref="D3:E3"/>
    <mergeCell ref="F3:I3"/>
    <mergeCell ref="J3:U3"/>
    <mergeCell ref="D4:E4"/>
    <mergeCell ref="F4:I4"/>
    <mergeCell ref="J4:U4"/>
    <mergeCell ref="C8:E8"/>
    <mergeCell ref="F8:U8"/>
  </mergeCells>
  <pageMargins left="0.7" right="0.7" top="0.78740157499999996" bottom="0.78740157499999996" header="0.3" footer="0.3"/>
  <pageSetup paperSize="9" scale="58" fitToHeight="0" orientation="landscape" r:id="rId1"/>
  <rowBreaks count="1" manualBreakCount="1">
    <brk id="3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4</vt:i4>
      </vt:variant>
    </vt:vector>
  </HeadingPairs>
  <TitlesOfParts>
    <vt:vector size="8" baseType="lpstr">
      <vt:lpstr>10.1.2020</vt:lpstr>
      <vt:lpstr>20.1.2020</vt:lpstr>
      <vt:lpstr>7.2.2020</vt:lpstr>
      <vt:lpstr>17.2.2020</vt:lpstr>
      <vt:lpstr>'10.1.2020'!Oblast_tisku</vt:lpstr>
      <vt:lpstr>'17.2.2020'!Oblast_tisku</vt:lpstr>
      <vt:lpstr>'20.1.2020'!Oblast_tisku</vt:lpstr>
      <vt:lpstr>'7.2.2020'!Oblast_tisku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 Sáčková</dc:creator>
  <cp:lastModifiedBy>Andrea Sáčková</cp:lastModifiedBy>
  <cp:lastPrinted>2020-02-18T11:47:00Z</cp:lastPrinted>
  <dcterms:created xsi:type="dcterms:W3CDTF">2019-09-10T08:33:34Z</dcterms:created>
  <dcterms:modified xsi:type="dcterms:W3CDTF">2020-02-18T11:47:20Z</dcterms:modified>
</cp:coreProperties>
</file>