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3330" windowWidth="19440" windowHeight="5235" tabRatio="570"/>
  </bookViews>
  <sheets>
    <sheet name="Úvod" sheetId="16" r:id="rId1"/>
    <sheet name=" II.tř" sheetId="7" r:id="rId2"/>
    <sheet name="III.tř" sheetId="14" r:id="rId3"/>
    <sheet name="průtahy" sheetId="15" r:id="rId4"/>
    <sheet name="rekonstrukce" sheetId="18" r:id="rId5"/>
  </sheets>
  <definedNames>
    <definedName name="_xlnm.Print_Area" localSheetId="1">' II.tř'!$A$1:$K$111</definedName>
    <definedName name="_xlnm.Print_Area" localSheetId="3">průtahy!$A$1:$K$105</definedName>
  </definedNames>
  <calcPr calcId="125725"/>
</workbook>
</file>

<file path=xl/calcChain.xml><?xml version="1.0" encoding="utf-8"?>
<calcChain xmlns="http://schemas.openxmlformats.org/spreadsheetml/2006/main">
  <c r="H388" i="14"/>
  <c r="H74"/>
  <c r="H1278"/>
  <c r="H1179"/>
  <c r="H859"/>
  <c r="H588"/>
  <c r="H592"/>
  <c r="H35" i="15"/>
  <c r="H34"/>
  <c r="K32"/>
  <c r="H75"/>
  <c r="K75"/>
  <c r="K76" s="1"/>
  <c r="H10" i="18"/>
  <c r="H9"/>
  <c r="H8"/>
  <c r="H7"/>
  <c r="H6"/>
  <c r="K1278" i="14"/>
  <c r="H55" i="15"/>
  <c r="K54"/>
  <c r="K55"/>
  <c r="H76"/>
  <c r="H1277" i="14"/>
  <c r="K1277"/>
  <c r="H1275"/>
  <c r="K1275"/>
  <c r="H1274"/>
  <c r="K1274"/>
  <c r="K1276"/>
  <c r="H1239"/>
  <c r="K1239"/>
  <c r="K1240"/>
  <c r="H1205"/>
  <c r="K1204"/>
  <c r="K1205"/>
  <c r="K1170"/>
  <c r="K1169"/>
  <c r="K1171"/>
  <c r="H1134"/>
  <c r="H1135"/>
  <c r="H1071"/>
  <c r="H1072"/>
  <c r="H1069"/>
  <c r="K1069"/>
  <c r="H1068"/>
  <c r="K1068"/>
  <c r="H1067"/>
  <c r="H1065"/>
  <c r="H1066"/>
  <c r="H1033"/>
  <c r="H1036"/>
  <c r="K1036"/>
  <c r="K1037"/>
  <c r="H1034"/>
  <c r="K1034"/>
  <c r="K1035"/>
  <c r="K1032"/>
  <c r="K1031"/>
  <c r="H1000"/>
  <c r="K999"/>
  <c r="K1000"/>
  <c r="H997"/>
  <c r="H998"/>
  <c r="H996"/>
  <c r="K996"/>
  <c r="H961"/>
  <c r="K961"/>
  <c r="K962"/>
  <c r="H928"/>
  <c r="K928"/>
  <c r="K929"/>
  <c r="H927"/>
  <c r="K926"/>
  <c r="K927"/>
  <c r="H893"/>
  <c r="K893"/>
  <c r="K894"/>
  <c r="H891"/>
  <c r="K891"/>
  <c r="K892"/>
  <c r="H858"/>
  <c r="K858"/>
  <c r="H857"/>
  <c r="K857"/>
  <c r="H825"/>
  <c r="K825"/>
  <c r="H824"/>
  <c r="K824"/>
  <c r="H789"/>
  <c r="K789"/>
  <c r="K790"/>
  <c r="H655"/>
  <c r="K655"/>
  <c r="H654"/>
  <c r="K654"/>
  <c r="H624"/>
  <c r="K624"/>
  <c r="H623"/>
  <c r="K623"/>
  <c r="K625"/>
  <c r="H622"/>
  <c r="K621"/>
  <c r="K620"/>
  <c r="H590"/>
  <c r="K590"/>
  <c r="H589"/>
  <c r="K589"/>
  <c r="K587"/>
  <c r="K586"/>
  <c r="H554"/>
  <c r="K554"/>
  <c r="K555"/>
  <c r="H552"/>
  <c r="K552"/>
  <c r="H551"/>
  <c r="K551"/>
  <c r="H522"/>
  <c r="K522"/>
  <c r="H521"/>
  <c r="K521"/>
  <c r="H520"/>
  <c r="K520"/>
  <c r="H519"/>
  <c r="K519"/>
  <c r="H517"/>
  <c r="K517"/>
  <c r="H516"/>
  <c r="K516"/>
  <c r="H487"/>
  <c r="H488"/>
  <c r="H485"/>
  <c r="H486"/>
  <c r="H483"/>
  <c r="H484"/>
  <c r="H453"/>
  <c r="K453"/>
  <c r="K454"/>
  <c r="H451"/>
  <c r="K451"/>
  <c r="H450"/>
  <c r="K450"/>
  <c r="H417"/>
  <c r="K417"/>
  <c r="H416"/>
  <c r="K416"/>
  <c r="H415"/>
  <c r="K385"/>
  <c r="K384"/>
  <c r="H383"/>
  <c r="K382"/>
  <c r="K381"/>
  <c r="K380"/>
  <c r="H349"/>
  <c r="K349"/>
  <c r="H348"/>
  <c r="K348"/>
  <c r="H347"/>
  <c r="K347"/>
  <c r="H346"/>
  <c r="K346"/>
  <c r="H345"/>
  <c r="H311"/>
  <c r="K311"/>
  <c r="H310"/>
  <c r="H237"/>
  <c r="K237"/>
  <c r="H236"/>
  <c r="K236"/>
  <c r="H235"/>
  <c r="H204"/>
  <c r="K203"/>
  <c r="K202"/>
  <c r="H201"/>
  <c r="K200"/>
  <c r="K201"/>
  <c r="H170"/>
  <c r="H171"/>
  <c r="K168"/>
  <c r="K167"/>
  <c r="H107"/>
  <c r="H108"/>
  <c r="H41"/>
  <c r="K41"/>
  <c r="H40"/>
  <c r="K40"/>
  <c r="H39"/>
  <c r="K39"/>
  <c r="H100" i="15"/>
  <c r="K100" s="1"/>
  <c r="H1283" i="14"/>
  <c r="K1283"/>
  <c r="K1284"/>
  <c r="H1281"/>
  <c r="H1279"/>
  <c r="H1265"/>
  <c r="H1266"/>
  <c r="H1263"/>
  <c r="H1264"/>
  <c r="H1261"/>
  <c r="H1259"/>
  <c r="H1260"/>
  <c r="H1257"/>
  <c r="H1258"/>
  <c r="H1255"/>
  <c r="H1256"/>
  <c r="H1253"/>
  <c r="H1251"/>
  <c r="H1252"/>
  <c r="H1249"/>
  <c r="H1250"/>
  <c r="H1247"/>
  <c r="H1248"/>
  <c r="H1245"/>
  <c r="H1243"/>
  <c r="H1244"/>
  <c r="H1241"/>
  <c r="H1242"/>
  <c r="H1232"/>
  <c r="H1230"/>
  <c r="H1231"/>
  <c r="H1228"/>
  <c r="H1229"/>
  <c r="H1227"/>
  <c r="K1226"/>
  <c r="K1225"/>
  <c r="H1224"/>
  <c r="K1223"/>
  <c r="K1222"/>
  <c r="K1221"/>
  <c r="K1220"/>
  <c r="K1219"/>
  <c r="H1218"/>
  <c r="K1217"/>
  <c r="K1218"/>
  <c r="H1216"/>
  <c r="K1215"/>
  <c r="K1216"/>
  <c r="H1214"/>
  <c r="K1213"/>
  <c r="K1212"/>
  <c r="H1211"/>
  <c r="K1210"/>
  <c r="K1211"/>
  <c r="H1209"/>
  <c r="K1208"/>
  <c r="K1209"/>
  <c r="H1207"/>
  <c r="K1206"/>
  <c r="K1207"/>
  <c r="H1198"/>
  <c r="K1197"/>
  <c r="K1198"/>
  <c r="H1196"/>
  <c r="K1195"/>
  <c r="K1194"/>
  <c r="H1193"/>
  <c r="K1192"/>
  <c r="K1193"/>
  <c r="H1191"/>
  <c r="K1190"/>
  <c r="K1191"/>
  <c r="H1189"/>
  <c r="K1188"/>
  <c r="K1189"/>
  <c r="H1187"/>
  <c r="K1186"/>
  <c r="K1187"/>
  <c r="H1185"/>
  <c r="K1184"/>
  <c r="K1185"/>
  <c r="H1183"/>
  <c r="K1182"/>
  <c r="K1183"/>
  <c r="H1181"/>
  <c r="K1180"/>
  <c r="K1181"/>
  <c r="K1178"/>
  <c r="K1179"/>
  <c r="K1176"/>
  <c r="K1177"/>
  <c r="K1174"/>
  <c r="K1175"/>
  <c r="K1172"/>
  <c r="K1173"/>
  <c r="K1161"/>
  <c r="K1162"/>
  <c r="H1160"/>
  <c r="K1159"/>
  <c r="K1160"/>
  <c r="H1158"/>
  <c r="K1157"/>
  <c r="K1158"/>
  <c r="K1156"/>
  <c r="H1155"/>
  <c r="K1154"/>
  <c r="K1153"/>
  <c r="K1155"/>
  <c r="K1152"/>
  <c r="H1151"/>
  <c r="H1152"/>
  <c r="K1150"/>
  <c r="H1149"/>
  <c r="H1150"/>
  <c r="K1148"/>
  <c r="H1147"/>
  <c r="H1146"/>
  <c r="H1144"/>
  <c r="H1145"/>
  <c r="H1142"/>
  <c r="H1143"/>
  <c r="K1141"/>
  <c r="H1140"/>
  <c r="H1139"/>
  <c r="K1138"/>
  <c r="H1137"/>
  <c r="H1136"/>
  <c r="H1128"/>
  <c r="K1127"/>
  <c r="K1128"/>
  <c r="H1125"/>
  <c r="K1125"/>
  <c r="K1126"/>
  <c r="H1123"/>
  <c r="K1123"/>
  <c r="H1122"/>
  <c r="K1122"/>
  <c r="H1120"/>
  <c r="K1120"/>
  <c r="H1119"/>
  <c r="K1119"/>
  <c r="H1118"/>
  <c r="H1117"/>
  <c r="K1117"/>
  <c r="H1115"/>
  <c r="K1115"/>
  <c r="K1116"/>
  <c r="H1113"/>
  <c r="H1111"/>
  <c r="K1111"/>
  <c r="K1112"/>
  <c r="H1109"/>
  <c r="H1107"/>
  <c r="K1107"/>
  <c r="H1106"/>
  <c r="H1104"/>
  <c r="K1104"/>
  <c r="K1105"/>
  <c r="H1102"/>
  <c r="K1102"/>
  <c r="H1101"/>
  <c r="K1101"/>
  <c r="H1100"/>
  <c r="K1100"/>
  <c r="H1099"/>
  <c r="K1099"/>
  <c r="H94" i="7"/>
  <c r="K92"/>
  <c r="K94"/>
  <c r="H91"/>
  <c r="K90"/>
  <c r="K91"/>
  <c r="H89"/>
  <c r="K88"/>
  <c r="K89"/>
  <c r="K87"/>
  <c r="H86"/>
  <c r="H85"/>
  <c r="K84"/>
  <c r="H83"/>
  <c r="H84"/>
  <c r="K81"/>
  <c r="H81"/>
  <c r="H79"/>
  <c r="K78"/>
  <c r="K79"/>
  <c r="H71"/>
  <c r="H72"/>
  <c r="H6" i="14"/>
  <c r="K6"/>
  <c r="H7"/>
  <c r="K7"/>
  <c r="H8"/>
  <c r="K8"/>
  <c r="H9"/>
  <c r="K9"/>
  <c r="H10"/>
  <c r="K10"/>
  <c r="H149"/>
  <c r="H150"/>
  <c r="K150"/>
  <c r="H151"/>
  <c r="H152"/>
  <c r="K152"/>
  <c r="H142"/>
  <c r="H143"/>
  <c r="K143"/>
  <c r="H144"/>
  <c r="K144"/>
  <c r="H145"/>
  <c r="K145"/>
  <c r="H146"/>
  <c r="K146"/>
  <c r="H147"/>
  <c r="K147"/>
  <c r="H154"/>
  <c r="H424"/>
  <c r="H1073"/>
  <c r="K1073"/>
  <c r="K1074"/>
  <c r="H40" i="15"/>
  <c r="K40" s="1"/>
  <c r="H24"/>
  <c r="K23"/>
  <c r="K24"/>
  <c r="H31"/>
  <c r="K30"/>
  <c r="H688" i="14"/>
  <c r="H7" i="15"/>
  <c r="K7" s="1"/>
  <c r="K9" s="1"/>
  <c r="H8"/>
  <c r="K8" s="1"/>
  <c r="H12"/>
  <c r="K12" s="1"/>
  <c r="K13" s="1"/>
  <c r="K43"/>
  <c r="K44"/>
  <c r="K45"/>
  <c r="K46"/>
  <c r="K47"/>
  <c r="K48"/>
  <c r="K49"/>
  <c r="K50"/>
  <c r="K52"/>
  <c r="K53"/>
  <c r="H57"/>
  <c r="K57"/>
  <c r="H58"/>
  <c r="K58"/>
  <c r="H60"/>
  <c r="K60"/>
  <c r="K61" s="1"/>
  <c r="H62"/>
  <c r="K62" s="1"/>
  <c r="H63"/>
  <c r="K63" s="1"/>
  <c r="H65"/>
  <c r="K65" s="1"/>
  <c r="K66" s="1"/>
  <c r="H67"/>
  <c r="K67"/>
  <c r="K68" s="1"/>
  <c r="H77"/>
  <c r="H78"/>
  <c r="K78"/>
  <c r="H80"/>
  <c r="K80"/>
  <c r="K81" s="1"/>
  <c r="H82"/>
  <c r="K82" s="1"/>
  <c r="H84"/>
  <c r="K84" s="1"/>
  <c r="H87"/>
  <c r="K87" s="1"/>
  <c r="K88" s="1"/>
  <c r="H91"/>
  <c r="K91"/>
  <c r="H92"/>
  <c r="K92"/>
  <c r="H94"/>
  <c r="K94"/>
  <c r="H95"/>
  <c r="K95"/>
  <c r="H97"/>
  <c r="K97"/>
  <c r="H89"/>
  <c r="K89"/>
  <c r="K142" i="14"/>
  <c r="H64" i="15"/>
  <c r="H68"/>
  <c r="H66"/>
  <c r="H59"/>
  <c r="H53"/>
  <c r="H51"/>
  <c r="H48"/>
  <c r="H46"/>
  <c r="H44"/>
  <c r="K29"/>
  <c r="H27"/>
  <c r="K27"/>
  <c r="H20"/>
  <c r="K20"/>
  <c r="H18"/>
  <c r="K18"/>
  <c r="H16"/>
  <c r="K16"/>
  <c r="H14"/>
  <c r="K14"/>
  <c r="H10"/>
  <c r="K10"/>
  <c r="H9"/>
  <c r="K151" i="14"/>
  <c r="H156"/>
  <c r="K156"/>
  <c r="H157"/>
  <c r="K157"/>
  <c r="H158"/>
  <c r="K158"/>
  <c r="H159"/>
  <c r="K159"/>
  <c r="H161"/>
  <c r="H396"/>
  <c r="K396"/>
  <c r="H397"/>
  <c r="K397"/>
  <c r="H398"/>
  <c r="K398"/>
  <c r="H400"/>
  <c r="K400"/>
  <c r="H401"/>
  <c r="H402"/>
  <c r="K402"/>
  <c r="H403"/>
  <c r="K403"/>
  <c r="K405"/>
  <c r="K406"/>
  <c r="K408"/>
  <c r="K409"/>
  <c r="H418"/>
  <c r="K418"/>
  <c r="K420"/>
  <c r="K421"/>
  <c r="K422"/>
  <c r="H426"/>
  <c r="H427"/>
  <c r="H428"/>
  <c r="K428"/>
  <c r="H217"/>
  <c r="K217"/>
  <c r="H213"/>
  <c r="H214"/>
  <c r="K214"/>
  <c r="H215"/>
  <c r="K215"/>
  <c r="H216"/>
  <c r="K216"/>
  <c r="H194"/>
  <c r="H195"/>
  <c r="H196"/>
  <c r="K196"/>
  <c r="H197"/>
  <c r="K197"/>
  <c r="H198"/>
  <c r="K198"/>
  <c r="H210"/>
  <c r="K210"/>
  <c r="H211"/>
  <c r="K211"/>
  <c r="H219"/>
  <c r="H220"/>
  <c r="K220"/>
  <c r="H221"/>
  <c r="K221"/>
  <c r="H222"/>
  <c r="K222"/>
  <c r="H224"/>
  <c r="K224"/>
  <c r="H225"/>
  <c r="K225"/>
  <c r="H226"/>
  <c r="K226"/>
  <c r="H227"/>
  <c r="K227"/>
  <c r="H294"/>
  <c r="K294"/>
  <c r="H295"/>
  <c r="H296"/>
  <c r="K296"/>
  <c r="H298"/>
  <c r="K298"/>
  <c r="K299"/>
  <c r="H300"/>
  <c r="K300"/>
  <c r="H301"/>
  <c r="K301"/>
  <c r="H302"/>
  <c r="K302"/>
  <c r="H313"/>
  <c r="K313"/>
  <c r="H314"/>
  <c r="K314"/>
  <c r="H315"/>
  <c r="K315"/>
  <c r="K317"/>
  <c r="K318"/>
  <c r="K319"/>
  <c r="H320"/>
  <c r="H322"/>
  <c r="K322"/>
  <c r="K323"/>
  <c r="H324"/>
  <c r="H464"/>
  <c r="K464"/>
  <c r="H463"/>
  <c r="H465"/>
  <c r="K465"/>
  <c r="H466"/>
  <c r="K466"/>
  <c r="H467"/>
  <c r="K467"/>
  <c r="H469"/>
  <c r="H471"/>
  <c r="K471"/>
  <c r="K472"/>
  <c r="K473"/>
  <c r="K474"/>
  <c r="K475"/>
  <c r="K476"/>
  <c r="H489"/>
  <c r="K489"/>
  <c r="H490"/>
  <c r="K490"/>
  <c r="H492"/>
  <c r="K492"/>
  <c r="H493"/>
  <c r="K493"/>
  <c r="H12"/>
  <c r="H14"/>
  <c r="K14"/>
  <c r="H15"/>
  <c r="K15"/>
  <c r="H16"/>
  <c r="K16"/>
  <c r="H17"/>
  <c r="K17"/>
  <c r="H18"/>
  <c r="K18"/>
  <c r="K20"/>
  <c r="K22"/>
  <c r="K21"/>
  <c r="K23"/>
  <c r="K25"/>
  <c r="K24"/>
  <c r="H26"/>
  <c r="K26"/>
  <c r="H27"/>
  <c r="H28"/>
  <c r="K28"/>
  <c r="H29"/>
  <c r="K29"/>
  <c r="H30"/>
  <c r="K30"/>
  <c r="H43"/>
  <c r="H45"/>
  <c r="K45"/>
  <c r="K46"/>
  <c r="H47"/>
  <c r="K47"/>
  <c r="K48"/>
  <c r="H49"/>
  <c r="H51"/>
  <c r="H52"/>
  <c r="H53"/>
  <c r="K53"/>
  <c r="H54"/>
  <c r="K54"/>
  <c r="H55"/>
  <c r="K55"/>
  <c r="H56"/>
  <c r="K56"/>
  <c r="H58"/>
  <c r="H59"/>
  <c r="K59"/>
  <c r="H60"/>
  <c r="K60"/>
  <c r="H61"/>
  <c r="K61"/>
  <c r="H63"/>
  <c r="H64"/>
  <c r="K64"/>
  <c r="H65"/>
  <c r="K65"/>
  <c r="H66"/>
  <c r="K66"/>
  <c r="H73"/>
  <c r="K73"/>
  <c r="H75"/>
  <c r="K75"/>
  <c r="H76"/>
  <c r="H77"/>
  <c r="K77"/>
  <c r="H78"/>
  <c r="K78"/>
  <c r="H79"/>
  <c r="K79"/>
  <c r="H80"/>
  <c r="K80"/>
  <c r="H82"/>
  <c r="K84"/>
  <c r="K85"/>
  <c r="K86"/>
  <c r="K87"/>
  <c r="K88"/>
  <c r="K89"/>
  <c r="K90"/>
  <c r="K92"/>
  <c r="K93"/>
  <c r="K94"/>
  <c r="K95"/>
  <c r="K96"/>
  <c r="K97"/>
  <c r="K98"/>
  <c r="H100"/>
  <c r="K100"/>
  <c r="K101"/>
  <c r="H109"/>
  <c r="H111"/>
  <c r="H112"/>
  <c r="K112"/>
  <c r="H113"/>
  <c r="K113"/>
  <c r="H114"/>
  <c r="K114"/>
  <c r="H115"/>
  <c r="K115"/>
  <c r="H116"/>
  <c r="K116"/>
  <c r="H117"/>
  <c r="K117"/>
  <c r="H118"/>
  <c r="K118"/>
  <c r="H119"/>
  <c r="K119"/>
  <c r="H121"/>
  <c r="K121"/>
  <c r="H122"/>
  <c r="H124"/>
  <c r="K124"/>
  <c r="H125"/>
  <c r="H126"/>
  <c r="K126"/>
  <c r="H127"/>
  <c r="K127"/>
  <c r="H128"/>
  <c r="K128"/>
  <c r="H130"/>
  <c r="K130"/>
  <c r="K131"/>
  <c r="K132"/>
  <c r="K133"/>
  <c r="K134"/>
  <c r="K163"/>
  <c r="K164"/>
  <c r="K165"/>
  <c r="K166"/>
  <c r="H177"/>
  <c r="K177"/>
  <c r="H178"/>
  <c r="H179"/>
  <c r="K179"/>
  <c r="H181"/>
  <c r="K181"/>
  <c r="H182"/>
  <c r="K182"/>
  <c r="H184"/>
  <c r="H185"/>
  <c r="K185"/>
  <c r="H187"/>
  <c r="H188"/>
  <c r="K188"/>
  <c r="H190"/>
  <c r="H191"/>
  <c r="H192"/>
  <c r="H229"/>
  <c r="K229"/>
  <c r="H230"/>
  <c r="K230"/>
  <c r="H231"/>
  <c r="K231"/>
  <c r="H233"/>
  <c r="H244"/>
  <c r="K244"/>
  <c r="K245"/>
  <c r="H246"/>
  <c r="H247"/>
  <c r="K248"/>
  <c r="K249"/>
  <c r="K250"/>
  <c r="K251"/>
  <c r="K252"/>
  <c r="K253"/>
  <c r="K254"/>
  <c r="H256"/>
  <c r="K256"/>
  <c r="H257"/>
  <c r="K257"/>
  <c r="H258"/>
  <c r="K258"/>
  <c r="H259"/>
  <c r="K259"/>
  <c r="H260"/>
  <c r="K260"/>
  <c r="H262"/>
  <c r="K262"/>
  <c r="K263"/>
  <c r="H264"/>
  <c r="H265"/>
  <c r="K265"/>
  <c r="H267"/>
  <c r="K267"/>
  <c r="H268"/>
  <c r="K268"/>
  <c r="H276"/>
  <c r="K276"/>
  <c r="H277"/>
  <c r="K277"/>
  <c r="K279"/>
  <c r="K280"/>
  <c r="K281"/>
  <c r="K282"/>
  <c r="K283"/>
  <c r="K284"/>
  <c r="H286"/>
  <c r="H287"/>
  <c r="H288"/>
  <c r="K288"/>
  <c r="K289"/>
  <c r="H290"/>
  <c r="H291"/>
  <c r="K291"/>
  <c r="H292"/>
  <c r="K292"/>
  <c r="H326"/>
  <c r="K326"/>
  <c r="H327"/>
  <c r="K327"/>
  <c r="H328"/>
  <c r="K328"/>
  <c r="H329"/>
  <c r="K329"/>
  <c r="H330"/>
  <c r="K330"/>
  <c r="H331"/>
  <c r="K331"/>
  <c r="H333"/>
  <c r="K333"/>
  <c r="H334"/>
  <c r="H335"/>
  <c r="K335"/>
  <c r="H336"/>
  <c r="K336"/>
  <c r="H351"/>
  <c r="K351"/>
  <c r="H352"/>
  <c r="K352"/>
  <c r="H353"/>
  <c r="K353"/>
  <c r="H355"/>
  <c r="K355"/>
  <c r="H356"/>
  <c r="H357"/>
  <c r="K357"/>
  <c r="H358"/>
  <c r="K358"/>
  <c r="H359"/>
  <c r="K359"/>
  <c r="H360"/>
  <c r="K360"/>
  <c r="H362"/>
  <c r="K362"/>
  <c r="H363"/>
  <c r="K363"/>
  <c r="H364"/>
  <c r="K364"/>
  <c r="H365"/>
  <c r="K365"/>
  <c r="H367"/>
  <c r="K367"/>
  <c r="K368"/>
  <c r="K369"/>
  <c r="K370"/>
  <c r="K371"/>
  <c r="K372"/>
  <c r="K373"/>
  <c r="K386"/>
  <c r="K387"/>
  <c r="H389"/>
  <c r="H390"/>
  <c r="K390"/>
  <c r="H391"/>
  <c r="K391"/>
  <c r="H392"/>
  <c r="K392"/>
  <c r="H393"/>
  <c r="K393"/>
  <c r="H394"/>
  <c r="K394"/>
  <c r="H430"/>
  <c r="K430"/>
  <c r="H431"/>
  <c r="K431"/>
  <c r="H432"/>
  <c r="K432"/>
  <c r="H434"/>
  <c r="K434"/>
  <c r="H435"/>
  <c r="K435"/>
  <c r="H436"/>
  <c r="K436"/>
  <c r="H437"/>
  <c r="K437"/>
  <c r="H439"/>
  <c r="K439"/>
  <c r="H440"/>
  <c r="K440"/>
  <c r="H441"/>
  <c r="K441"/>
  <c r="H442"/>
  <c r="K442"/>
  <c r="H455"/>
  <c r="K455"/>
  <c r="K456"/>
  <c r="H457"/>
  <c r="K457"/>
  <c r="K458"/>
  <c r="H459"/>
  <c r="K459"/>
  <c r="H460"/>
  <c r="H461"/>
  <c r="K461"/>
  <c r="H495"/>
  <c r="H496"/>
  <c r="K496"/>
  <c r="H497"/>
  <c r="K497"/>
  <c r="K499"/>
  <c r="K500"/>
  <c r="K501"/>
  <c r="K502"/>
  <c r="H504"/>
  <c r="H505"/>
  <c r="K505"/>
  <c r="H506"/>
  <c r="K506"/>
  <c r="H508"/>
  <c r="K508"/>
  <c r="H509"/>
  <c r="K509"/>
  <c r="H510"/>
  <c r="K510"/>
  <c r="H524"/>
  <c r="K524"/>
  <c r="H525"/>
  <c r="H527"/>
  <c r="K527"/>
  <c r="H528"/>
  <c r="H529"/>
  <c r="K529"/>
  <c r="H530"/>
  <c r="K530"/>
  <c r="H532"/>
  <c r="K532"/>
  <c r="K533"/>
  <c r="K534"/>
  <c r="K535"/>
  <c r="K537"/>
  <c r="K538"/>
  <c r="K539"/>
  <c r="K540"/>
  <c r="K541"/>
  <c r="H543"/>
  <c r="K543"/>
  <c r="H544"/>
  <c r="K544"/>
  <c r="H556"/>
  <c r="K556"/>
  <c r="H557"/>
  <c r="K557"/>
  <c r="H558"/>
  <c r="K558"/>
  <c r="H559"/>
  <c r="K559"/>
  <c r="H561"/>
  <c r="K561"/>
  <c r="H562"/>
  <c r="H563"/>
  <c r="K563"/>
  <c r="H564"/>
  <c r="K564"/>
  <c r="H565"/>
  <c r="K565"/>
  <c r="H566"/>
  <c r="K566"/>
  <c r="H567"/>
  <c r="K567"/>
  <c r="H568"/>
  <c r="K568"/>
  <c r="H570"/>
  <c r="K570"/>
  <c r="H571"/>
  <c r="K571"/>
  <c r="H572"/>
  <c r="K572"/>
  <c r="H574"/>
  <c r="K574"/>
  <c r="K575"/>
  <c r="H576"/>
  <c r="K578"/>
  <c r="K579"/>
  <c r="K580"/>
  <c r="K588"/>
  <c r="H591"/>
  <c r="K591"/>
  <c r="H593"/>
  <c r="K593"/>
  <c r="H594"/>
  <c r="K594"/>
  <c r="H595"/>
  <c r="K595"/>
  <c r="H597"/>
  <c r="H598"/>
  <c r="K598"/>
  <c r="H600"/>
  <c r="H601"/>
  <c r="K601"/>
  <c r="H603"/>
  <c r="K603"/>
  <c r="H604"/>
  <c r="K604"/>
  <c r="H606"/>
  <c r="H608"/>
  <c r="H610"/>
  <c r="K610"/>
  <c r="H611"/>
  <c r="K611"/>
  <c r="H613"/>
  <c r="H626"/>
  <c r="K626"/>
  <c r="K627"/>
  <c r="H628"/>
  <c r="K628"/>
  <c r="H629"/>
  <c r="K629"/>
  <c r="H631"/>
  <c r="H632"/>
  <c r="K632"/>
  <c r="H633"/>
  <c r="K633"/>
  <c r="H635"/>
  <c r="H636"/>
  <c r="H637"/>
  <c r="H638"/>
  <c r="K638"/>
  <c r="H639"/>
  <c r="K639"/>
  <c r="H641"/>
  <c r="K641"/>
  <c r="H642"/>
  <c r="K642"/>
  <c r="H643"/>
  <c r="K643"/>
  <c r="H644"/>
  <c r="K644"/>
  <c r="H645"/>
  <c r="K645"/>
  <c r="H646"/>
  <c r="K646"/>
  <c r="H647"/>
  <c r="K647"/>
  <c r="H657"/>
  <c r="H658"/>
  <c r="K658"/>
  <c r="H659"/>
  <c r="K659"/>
  <c r="H660"/>
  <c r="K660"/>
  <c r="K662"/>
  <c r="K663"/>
  <c r="K665"/>
  <c r="K666"/>
  <c r="H667"/>
  <c r="H668"/>
  <c r="K668"/>
  <c r="H670"/>
  <c r="K670"/>
  <c r="H671"/>
  <c r="H673"/>
  <c r="K673"/>
  <c r="H674"/>
  <c r="K674"/>
  <c r="H676"/>
  <c r="K676"/>
  <c r="K677"/>
  <c r="H678"/>
  <c r="K678"/>
  <c r="K679"/>
  <c r="H680"/>
  <c r="K680"/>
  <c r="K681"/>
  <c r="H689"/>
  <c r="K689"/>
  <c r="H690"/>
  <c r="K690"/>
  <c r="H692"/>
  <c r="K692"/>
  <c r="H693"/>
  <c r="K693"/>
  <c r="H694"/>
  <c r="K694"/>
  <c r="H695"/>
  <c r="K695"/>
  <c r="H696"/>
  <c r="K696"/>
  <c r="H698"/>
  <c r="K698"/>
  <c r="H699"/>
  <c r="K699"/>
  <c r="K701"/>
  <c r="K702"/>
  <c r="K703"/>
  <c r="K704"/>
  <c r="H706"/>
  <c r="H708"/>
  <c r="K708"/>
  <c r="H709"/>
  <c r="K709"/>
  <c r="H711"/>
  <c r="K711"/>
  <c r="K712"/>
  <c r="H713"/>
  <c r="K713"/>
  <c r="K714"/>
  <c r="H721"/>
  <c r="K721"/>
  <c r="H722"/>
  <c r="K722"/>
  <c r="H723"/>
  <c r="K723"/>
  <c r="H724"/>
  <c r="K724"/>
  <c r="H726"/>
  <c r="H727"/>
  <c r="K727"/>
  <c r="H728"/>
  <c r="K728"/>
  <c r="H729"/>
  <c r="K729"/>
  <c r="H730"/>
  <c r="K730"/>
  <c r="H732"/>
  <c r="K732"/>
  <c r="H733"/>
  <c r="K733"/>
  <c r="H735"/>
  <c r="H736"/>
  <c r="K736"/>
  <c r="H737"/>
  <c r="K737"/>
  <c r="H739"/>
  <c r="K741"/>
  <c r="K742"/>
  <c r="K743"/>
  <c r="K744"/>
  <c r="K745"/>
  <c r="H747"/>
  <c r="K747"/>
  <c r="K748"/>
  <c r="K755"/>
  <c r="K756"/>
  <c r="H758"/>
  <c r="K758"/>
  <c r="H759"/>
  <c r="K759"/>
  <c r="H760"/>
  <c r="K760"/>
  <c r="H762"/>
  <c r="K762"/>
  <c r="H763"/>
  <c r="H765"/>
  <c r="H767"/>
  <c r="H768"/>
  <c r="K768"/>
  <c r="H770"/>
  <c r="K770"/>
  <c r="K771"/>
  <c r="H772"/>
  <c r="H773"/>
  <c r="K774"/>
  <c r="K775"/>
  <c r="H776"/>
  <c r="K776"/>
  <c r="H777"/>
  <c r="K777"/>
  <c r="H778"/>
  <c r="K778"/>
  <c r="H779"/>
  <c r="K779"/>
  <c r="H780"/>
  <c r="K780"/>
  <c r="H782"/>
  <c r="K782"/>
  <c r="K783"/>
  <c r="H791"/>
  <c r="K791"/>
  <c r="H792"/>
  <c r="K792"/>
  <c r="H793"/>
  <c r="K793"/>
  <c r="H794"/>
  <c r="K794"/>
  <c r="H796"/>
  <c r="K796"/>
  <c r="H797"/>
  <c r="K797"/>
  <c r="H799"/>
  <c r="K799"/>
  <c r="H800"/>
  <c r="K800"/>
  <c r="H802"/>
  <c r="K802"/>
  <c r="K803"/>
  <c r="H804"/>
  <c r="K804"/>
  <c r="K805"/>
  <c r="K806"/>
  <c r="K807"/>
  <c r="K808"/>
  <c r="K810"/>
  <c r="K811"/>
  <c r="K812"/>
  <c r="H814"/>
  <c r="K814"/>
  <c r="H815"/>
  <c r="K815"/>
  <c r="H816"/>
  <c r="K816"/>
  <c r="H817"/>
  <c r="K817"/>
  <c r="H826"/>
  <c r="K826"/>
  <c r="H828"/>
  <c r="K828"/>
  <c r="H829"/>
  <c r="K829"/>
  <c r="H831"/>
  <c r="K831"/>
  <c r="H832"/>
  <c r="K832"/>
  <c r="H834"/>
  <c r="K834"/>
  <c r="K835"/>
  <c r="H836"/>
  <c r="H837"/>
  <c r="H838"/>
  <c r="H839"/>
  <c r="H840"/>
  <c r="K840"/>
  <c r="K841"/>
  <c r="H842"/>
  <c r="K842"/>
  <c r="H843"/>
  <c r="K843"/>
  <c r="K845"/>
  <c r="K846"/>
  <c r="K847"/>
  <c r="H849"/>
  <c r="K849"/>
  <c r="H850"/>
  <c r="K850"/>
  <c r="H851"/>
  <c r="K851"/>
  <c r="H860"/>
  <c r="K860"/>
  <c r="K861"/>
  <c r="H862"/>
  <c r="K862"/>
  <c r="K863"/>
  <c r="H864"/>
  <c r="K864"/>
  <c r="K865"/>
  <c r="H866"/>
  <c r="H867"/>
  <c r="K867"/>
  <c r="H868"/>
  <c r="K868"/>
  <c r="H870"/>
  <c r="H872"/>
  <c r="H874"/>
  <c r="K874"/>
  <c r="H875"/>
  <c r="K875"/>
  <c r="H876"/>
  <c r="K876"/>
  <c r="H877"/>
  <c r="K877"/>
  <c r="H878"/>
  <c r="K878"/>
  <c r="K880"/>
  <c r="K881"/>
  <c r="K883"/>
  <c r="K884"/>
  <c r="H895"/>
  <c r="K895"/>
  <c r="K896"/>
  <c r="H897"/>
  <c r="H898"/>
  <c r="H899"/>
  <c r="K899"/>
  <c r="H900"/>
  <c r="K900"/>
  <c r="H901"/>
  <c r="K901"/>
  <c r="H902"/>
  <c r="K902"/>
  <c r="K904"/>
  <c r="K905"/>
  <c r="H906"/>
  <c r="K906"/>
  <c r="K907"/>
  <c r="H908"/>
  <c r="H910"/>
  <c r="H911"/>
  <c r="K911"/>
  <c r="H913"/>
  <c r="K913"/>
  <c r="H914"/>
  <c r="K914"/>
  <c r="H916"/>
  <c r="H917"/>
  <c r="K918"/>
  <c r="K919"/>
  <c r="H930"/>
  <c r="K930"/>
  <c r="H931"/>
  <c r="K931"/>
  <c r="H932"/>
  <c r="K932"/>
  <c r="H934"/>
  <c r="K934"/>
  <c r="H935"/>
  <c r="K935"/>
  <c r="H936"/>
  <c r="K936"/>
  <c r="H938"/>
  <c r="K938"/>
  <c r="K939"/>
  <c r="H940"/>
  <c r="K940"/>
  <c r="K941"/>
  <c r="K942"/>
  <c r="K943"/>
  <c r="H945"/>
  <c r="K945"/>
  <c r="H946"/>
  <c r="H948"/>
  <c r="H950"/>
  <c r="K950"/>
  <c r="H951"/>
  <c r="H953"/>
  <c r="K953"/>
  <c r="K954"/>
  <c r="H963"/>
  <c r="K963"/>
  <c r="H964"/>
  <c r="K964"/>
  <c r="H966"/>
  <c r="H967"/>
  <c r="K967"/>
  <c r="H969"/>
  <c r="H971"/>
  <c r="K971"/>
  <c r="K972"/>
  <c r="H973"/>
  <c r="H975"/>
  <c r="K975"/>
  <c r="K976"/>
  <c r="H977"/>
  <c r="H978"/>
  <c r="K978"/>
  <c r="K980"/>
  <c r="K981"/>
  <c r="K982"/>
  <c r="K983"/>
  <c r="K984"/>
  <c r="H986"/>
  <c r="K986"/>
  <c r="H987"/>
  <c r="K987"/>
  <c r="K1001"/>
  <c r="K1002"/>
  <c r="H1003"/>
  <c r="K1003"/>
  <c r="H1004"/>
  <c r="K1004"/>
  <c r="H1006"/>
  <c r="K1006"/>
  <c r="K1007"/>
  <c r="H1008"/>
  <c r="K1008"/>
  <c r="H1009"/>
  <c r="H1011"/>
  <c r="H1012"/>
  <c r="H1013"/>
  <c r="K1013"/>
  <c r="H1014"/>
  <c r="K1014"/>
  <c r="H1015"/>
  <c r="K1015"/>
  <c r="H1017"/>
  <c r="H1019"/>
  <c r="K1019"/>
  <c r="K1020"/>
  <c r="H1021"/>
  <c r="H1022"/>
  <c r="K1023"/>
  <c r="K1024"/>
  <c r="H1038"/>
  <c r="H1040"/>
  <c r="K1040"/>
  <c r="K1041"/>
  <c r="H1042"/>
  <c r="K1042"/>
  <c r="H1043"/>
  <c r="K1043"/>
  <c r="H1044"/>
  <c r="K1044"/>
  <c r="H1046"/>
  <c r="K1046"/>
  <c r="K1047"/>
  <c r="K1048"/>
  <c r="K1049"/>
  <c r="H1051"/>
  <c r="H1052"/>
  <c r="K1052"/>
  <c r="H1053"/>
  <c r="K1053"/>
  <c r="H1055"/>
  <c r="K1055"/>
  <c r="K1056"/>
  <c r="H1057"/>
  <c r="K1057"/>
  <c r="H1058"/>
  <c r="H1075"/>
  <c r="K1075"/>
  <c r="H1076"/>
  <c r="K1076"/>
  <c r="H1077"/>
  <c r="K1077"/>
  <c r="H1079"/>
  <c r="H1081"/>
  <c r="K1081"/>
  <c r="K1082"/>
  <c r="H1083"/>
  <c r="H1085"/>
  <c r="H1086"/>
  <c r="H1087"/>
  <c r="H1089"/>
  <c r="K1089"/>
  <c r="K1090"/>
  <c r="H1050"/>
  <c r="H985"/>
  <c r="H848"/>
  <c r="H746"/>
  <c r="H742"/>
  <c r="H579"/>
  <c r="H542"/>
  <c r="H536"/>
  <c r="H494"/>
  <c r="H374"/>
  <c r="H255"/>
  <c r="H135"/>
  <c r="H99"/>
  <c r="H1002"/>
  <c r="H944"/>
  <c r="H920"/>
  <c r="H905"/>
  <c r="H885"/>
  <c r="H882"/>
  <c r="H813"/>
  <c r="H809"/>
  <c r="H775"/>
  <c r="H757"/>
  <c r="H705"/>
  <c r="H666"/>
  <c r="H664"/>
  <c r="H503"/>
  <c r="H477"/>
  <c r="H474"/>
  <c r="H423"/>
  <c r="H409"/>
  <c r="H407"/>
  <c r="H319"/>
  <c r="H285"/>
  <c r="H93"/>
  <c r="H91"/>
  <c r="H25"/>
  <c r="H22"/>
  <c r="H6" i="7"/>
  <c r="K6"/>
  <c r="K11"/>
  <c r="H7"/>
  <c r="K7"/>
  <c r="H8"/>
  <c r="K8"/>
  <c r="H9"/>
  <c r="K9"/>
  <c r="H10"/>
  <c r="K10"/>
  <c r="K12"/>
  <c r="K13"/>
  <c r="K14"/>
  <c r="K15"/>
  <c r="K17"/>
  <c r="K18"/>
  <c r="K20"/>
  <c r="K19"/>
  <c r="H21"/>
  <c r="K21"/>
  <c r="H22"/>
  <c r="K22"/>
  <c r="H24"/>
  <c r="K24"/>
  <c r="H25"/>
  <c r="K25"/>
  <c r="H26"/>
  <c r="K26"/>
  <c r="H27"/>
  <c r="K27"/>
  <c r="H29"/>
  <c r="K29"/>
  <c r="H30"/>
  <c r="K30"/>
  <c r="H31"/>
  <c r="K31"/>
  <c r="H32"/>
  <c r="K32"/>
  <c r="H33"/>
  <c r="K33"/>
  <c r="H41"/>
  <c r="K41"/>
  <c r="H42"/>
  <c r="K42"/>
  <c r="H43"/>
  <c r="K43"/>
  <c r="H44"/>
  <c r="K44"/>
  <c r="H46"/>
  <c r="K46"/>
  <c r="K47"/>
  <c r="H50"/>
  <c r="K50"/>
  <c r="H51"/>
  <c r="K51"/>
  <c r="H52"/>
  <c r="K52"/>
  <c r="H54"/>
  <c r="K54"/>
  <c r="K55"/>
  <c r="K56"/>
  <c r="K57"/>
  <c r="K59"/>
  <c r="K60"/>
  <c r="K61"/>
  <c r="K62"/>
  <c r="H64"/>
  <c r="K64"/>
  <c r="K65"/>
  <c r="K66"/>
  <c r="K67"/>
  <c r="K68"/>
  <c r="K69"/>
  <c r="K70"/>
  <c r="H63"/>
  <c r="H60"/>
  <c r="H58"/>
  <c r="H70"/>
  <c r="H67"/>
  <c r="H53"/>
  <c r="H48"/>
  <c r="K48"/>
  <c r="H20"/>
  <c r="H16"/>
  <c r="H55"/>
  <c r="H88" i="15"/>
  <c r="H46" i="14"/>
  <c r="H212"/>
  <c r="H11"/>
  <c r="H368"/>
  <c r="H48"/>
  <c r="H245"/>
  <c r="H232"/>
  <c r="K285"/>
  <c r="H456"/>
  <c r="H941"/>
  <c r="H627"/>
  <c r="H1007"/>
  <c r="H1074"/>
  <c r="H93" i="15"/>
  <c r="K51"/>
  <c r="H96"/>
  <c r="H13"/>
  <c r="K31"/>
  <c r="H81"/>
  <c r="K477" i="14"/>
  <c r="K16" i="7"/>
  <c r="H11"/>
  <c r="H45"/>
  <c r="K58"/>
  <c r="K53"/>
  <c r="K71"/>
  <c r="K72"/>
  <c r="H87"/>
  <c r="H28"/>
  <c r="K63"/>
  <c r="K1083" i="14"/>
  <c r="K1084"/>
  <c r="H1084"/>
  <c r="H915"/>
  <c r="H863"/>
  <c r="K635"/>
  <c r="K636"/>
  <c r="K264"/>
  <c r="K266"/>
  <c r="K187"/>
  <c r="K184"/>
  <c r="H131"/>
  <c r="K63"/>
  <c r="K58"/>
  <c r="K62"/>
  <c r="K43"/>
  <c r="K44"/>
  <c r="H44"/>
  <c r="H299"/>
  <c r="K219"/>
  <c r="K213"/>
  <c r="K688"/>
  <c r="K1079"/>
  <c r="K1080"/>
  <c r="H1080"/>
  <c r="K951"/>
  <c r="K739"/>
  <c r="K740"/>
  <c r="H740"/>
  <c r="K562"/>
  <c r="K569"/>
  <c r="K356"/>
  <c r="H228"/>
  <c r="H533"/>
  <c r="K735"/>
  <c r="K738"/>
  <c r="K1087"/>
  <c r="K1088"/>
  <c r="H1088"/>
  <c r="K389"/>
  <c r="K395"/>
  <c r="K290"/>
  <c r="K293"/>
  <c r="K190"/>
  <c r="K191"/>
  <c r="K125"/>
  <c r="K122"/>
  <c r="H123"/>
  <c r="K111"/>
  <c r="K76"/>
  <c r="K51"/>
  <c r="K1051"/>
  <c r="K1038"/>
  <c r="K1039"/>
  <c r="H1039"/>
  <c r="H1020"/>
  <c r="K763"/>
  <c r="H677"/>
  <c r="K27"/>
  <c r="K463"/>
  <c r="K324"/>
  <c r="K325"/>
  <c r="H325"/>
  <c r="H316"/>
  <c r="K195"/>
  <c r="K427"/>
  <c r="K401"/>
  <c r="K1196"/>
  <c r="K424"/>
  <c r="K425"/>
  <c r="H425"/>
  <c r="K1230"/>
  <c r="K1231"/>
  <c r="K1243"/>
  <c r="K1244"/>
  <c r="K1247"/>
  <c r="K1248"/>
  <c r="K1251"/>
  <c r="K1252"/>
  <c r="K1255"/>
  <c r="K1256"/>
  <c r="K1259"/>
  <c r="K1260"/>
  <c r="K1263"/>
  <c r="K1264"/>
  <c r="K1228"/>
  <c r="K1229"/>
  <c r="K1241"/>
  <c r="K1242"/>
  <c r="K1249"/>
  <c r="K1250"/>
  <c r="K1257"/>
  <c r="K1258"/>
  <c r="K1265"/>
  <c r="K1266"/>
  <c r="H1280"/>
  <c r="K1279"/>
  <c r="K1280"/>
  <c r="H148"/>
  <c r="H1103"/>
  <c r="H1112"/>
  <c r="H1116"/>
  <c r="H1126"/>
  <c r="H1284"/>
  <c r="H1105"/>
  <c r="H1124"/>
  <c r="H681"/>
  <c r="H907"/>
  <c r="H630"/>
  <c r="H818"/>
  <c r="K664"/>
  <c r="K536"/>
  <c r="H238"/>
  <c r="K310"/>
  <c r="K312"/>
  <c r="K235"/>
  <c r="H738"/>
  <c r="H569"/>
  <c r="K374"/>
  <c r="K303"/>
  <c r="H183"/>
  <c r="H366"/>
  <c r="H712"/>
  <c r="H939"/>
  <c r="H710"/>
  <c r="H361"/>
  <c r="H443"/>
  <c r="H965"/>
  <c r="H1045"/>
  <c r="H714"/>
  <c r="H937"/>
  <c r="H896"/>
  <c r="H803"/>
  <c r="H771"/>
  <c r="H675"/>
  <c r="H289"/>
  <c r="H1090"/>
  <c r="H830"/>
  <c r="H933"/>
  <c r="K700"/>
  <c r="K170"/>
  <c r="K171"/>
  <c r="K801"/>
  <c r="K42"/>
  <c r="K107"/>
  <c r="K108"/>
  <c r="H42"/>
  <c r="K332"/>
  <c r="K1103"/>
  <c r="K31"/>
  <c r="K630"/>
  <c r="K433"/>
  <c r="K879"/>
  <c r="K605"/>
  <c r="K844"/>
  <c r="K573"/>
  <c r="K438"/>
  <c r="K404"/>
  <c r="K795"/>
  <c r="K675"/>
  <c r="K19"/>
  <c r="K228"/>
  <c r="H1276"/>
  <c r="H1240"/>
  <c r="K212"/>
  <c r="H1070"/>
  <c r="K1033"/>
  <c r="K1065"/>
  <c r="K1066"/>
  <c r="K1067"/>
  <c r="K1070"/>
  <c r="K1071"/>
  <c r="K1072"/>
  <c r="H1035"/>
  <c r="H1037"/>
  <c r="K997"/>
  <c r="K998"/>
  <c r="K944"/>
  <c r="H962"/>
  <c r="H1078"/>
  <c r="K1011"/>
  <c r="K1012"/>
  <c r="H1047"/>
  <c r="K746"/>
  <c r="K710"/>
  <c r="K278"/>
  <c r="K269"/>
  <c r="H266"/>
  <c r="H180"/>
  <c r="K120"/>
  <c r="K859"/>
  <c r="H929"/>
  <c r="H892"/>
  <c r="H894"/>
  <c r="K518"/>
  <c r="K553"/>
  <c r="K705"/>
  <c r="H293"/>
  <c r="K135"/>
  <c r="H518"/>
  <c r="K885"/>
  <c r="H790"/>
  <c r="K656"/>
  <c r="H656"/>
  <c r="K1058"/>
  <c r="K1017"/>
  <c r="K1018"/>
  <c r="H1018"/>
  <c r="K977"/>
  <c r="K979"/>
  <c r="H979"/>
  <c r="K969"/>
  <c r="K970"/>
  <c r="H970"/>
  <c r="K966"/>
  <c r="K968"/>
  <c r="H968"/>
  <c r="K946"/>
  <c r="K947"/>
  <c r="H947"/>
  <c r="H871"/>
  <c r="K870"/>
  <c r="K871"/>
  <c r="H827"/>
  <c r="K671"/>
  <c r="K672"/>
  <c r="H672"/>
  <c r="K637"/>
  <c r="K640"/>
  <c r="H640"/>
  <c r="K613"/>
  <c r="K614"/>
  <c r="H614"/>
  <c r="K597"/>
  <c r="K599"/>
  <c r="H599"/>
  <c r="K528"/>
  <c r="H531"/>
  <c r="K525"/>
  <c r="H526"/>
  <c r="K503"/>
  <c r="K460"/>
  <c r="K462"/>
  <c r="H462"/>
  <c r="K334"/>
  <c r="K337"/>
  <c r="H337"/>
  <c r="K233"/>
  <c r="K234"/>
  <c r="H234"/>
  <c r="K192"/>
  <c r="K193"/>
  <c r="H193"/>
  <c r="K99"/>
  <c r="K82"/>
  <c r="K83"/>
  <c r="H83"/>
  <c r="K52"/>
  <c r="H57"/>
  <c r="K12"/>
  <c r="K13"/>
  <c r="H13"/>
  <c r="K295"/>
  <c r="H297"/>
  <c r="K194"/>
  <c r="H199"/>
  <c r="K426"/>
  <c r="H429"/>
  <c r="K399"/>
  <c r="K149"/>
  <c r="K153"/>
  <c r="H153"/>
  <c r="K1106"/>
  <c r="K1108"/>
  <c r="H1108"/>
  <c r="K1109"/>
  <c r="K1110"/>
  <c r="H1110"/>
  <c r="K1113"/>
  <c r="K1114"/>
  <c r="H1114"/>
  <c r="K1118"/>
  <c r="K1121"/>
  <c r="H1121"/>
  <c r="K415"/>
  <c r="K419"/>
  <c r="H419"/>
  <c r="H748"/>
  <c r="H332"/>
  <c r="H691"/>
  <c r="H833"/>
  <c r="H438"/>
  <c r="H844"/>
  <c r="H433"/>
  <c r="H1054"/>
  <c r="H1056"/>
  <c r="H612"/>
  <c r="H805"/>
  <c r="H835"/>
  <c r="H798"/>
  <c r="H879"/>
  <c r="H605"/>
  <c r="K246"/>
  <c r="K247"/>
  <c r="H575"/>
  <c r="H303"/>
  <c r="K691"/>
  <c r="H323"/>
  <c r="K178"/>
  <c r="K180"/>
  <c r="H189"/>
  <c r="K286"/>
  <c r="K287"/>
  <c r="H472"/>
  <c r="K468"/>
  <c r="K223"/>
  <c r="K74"/>
  <c r="K186"/>
  <c r="K189"/>
  <c r="K1214"/>
  <c r="K1224"/>
  <c r="K1227"/>
  <c r="K204"/>
  <c r="H312"/>
  <c r="K452"/>
  <c r="K1124"/>
  <c r="K622"/>
  <c r="H625"/>
  <c r="K560"/>
  <c r="H553"/>
  <c r="H555"/>
  <c r="K523"/>
  <c r="H523"/>
  <c r="K483"/>
  <c r="K484"/>
  <c r="K485"/>
  <c r="K486"/>
  <c r="K487"/>
  <c r="K488"/>
  <c r="K531"/>
  <c r="K238"/>
  <c r="K612"/>
  <c r="H452"/>
  <c r="H454"/>
  <c r="K830"/>
  <c r="K827"/>
  <c r="K199"/>
  <c r="K809"/>
  <c r="K757"/>
  <c r="K160"/>
  <c r="K148"/>
  <c r="H1138"/>
  <c r="H1148"/>
  <c r="K937"/>
  <c r="K232"/>
  <c r="K933"/>
  <c r="K494"/>
  <c r="K81"/>
  <c r="K218"/>
  <c r="K1045"/>
  <c r="K985"/>
  <c r="K764"/>
  <c r="K725"/>
  <c r="H120"/>
  <c r="H1141"/>
  <c r="K383"/>
  <c r="K388"/>
  <c r="K1009"/>
  <c r="K1010"/>
  <c r="H1010"/>
  <c r="K1005"/>
  <c r="K952"/>
  <c r="K908"/>
  <c r="K909"/>
  <c r="H909"/>
  <c r="H873"/>
  <c r="K872"/>
  <c r="K873"/>
  <c r="K866"/>
  <c r="K869"/>
  <c r="H869"/>
  <c r="K848"/>
  <c r="K833"/>
  <c r="K818"/>
  <c r="K813"/>
  <c r="H766"/>
  <c r="K765"/>
  <c r="K766"/>
  <c r="K726"/>
  <c r="K731"/>
  <c r="H731"/>
  <c r="K667"/>
  <c r="K669"/>
  <c r="H669"/>
  <c r="K608"/>
  <c r="K609"/>
  <c r="H609"/>
  <c r="K576"/>
  <c r="K577"/>
  <c r="H577"/>
  <c r="K526"/>
  <c r="K504"/>
  <c r="K507"/>
  <c r="H507"/>
  <c r="K443"/>
  <c r="H395"/>
  <c r="K255"/>
  <c r="K109"/>
  <c r="K110"/>
  <c r="H110"/>
  <c r="K49"/>
  <c r="K50"/>
  <c r="H50"/>
  <c r="K469"/>
  <c r="K470"/>
  <c r="H470"/>
  <c r="K320"/>
  <c r="K321"/>
  <c r="H321"/>
  <c r="K161"/>
  <c r="K162"/>
  <c r="H162"/>
  <c r="H155"/>
  <c r="K154"/>
  <c r="K155"/>
  <c r="K11"/>
  <c r="K1232"/>
  <c r="K1233"/>
  <c r="H1233"/>
  <c r="K1245"/>
  <c r="K1246"/>
  <c r="H1246"/>
  <c r="K1253"/>
  <c r="K1254"/>
  <c r="H1254"/>
  <c r="K1261"/>
  <c r="K1262"/>
  <c r="H1262"/>
  <c r="H795"/>
  <c r="H801"/>
  <c r="H781"/>
  <c r="H954"/>
  <c r="K1078"/>
  <c r="K973"/>
  <c r="K974"/>
  <c r="H974"/>
  <c r="K965"/>
  <c r="K948"/>
  <c r="K949"/>
  <c r="H949"/>
  <c r="K910"/>
  <c r="H912"/>
  <c r="K798"/>
  <c r="K767"/>
  <c r="K769"/>
  <c r="H769"/>
  <c r="K706"/>
  <c r="K707"/>
  <c r="H707"/>
  <c r="K657"/>
  <c r="K661"/>
  <c r="H661"/>
  <c r="K631"/>
  <c r="K634"/>
  <c r="H634"/>
  <c r="K606"/>
  <c r="K607"/>
  <c r="H607"/>
  <c r="K600"/>
  <c r="H602"/>
  <c r="K495"/>
  <c r="K498"/>
  <c r="H498"/>
  <c r="K1054"/>
  <c r="K57"/>
  <c r="K261"/>
  <c r="K1050"/>
  <c r="K920"/>
  <c r="K882"/>
  <c r="K734"/>
  <c r="K697"/>
  <c r="K602"/>
  <c r="K596"/>
  <c r="K592"/>
  <c r="K183"/>
  <c r="K129"/>
  <c r="K123"/>
  <c r="H350"/>
  <c r="K345"/>
  <c r="K350"/>
  <c r="K366"/>
  <c r="K361"/>
  <c r="K354"/>
  <c r="H269"/>
  <c r="K91"/>
  <c r="H62"/>
  <c r="H31"/>
  <c r="K491"/>
  <c r="H468"/>
  <c r="K316"/>
  <c r="K297"/>
  <c r="K429"/>
  <c r="K423"/>
  <c r="K407"/>
  <c r="H404"/>
  <c r="K45" i="7"/>
  <c r="K28"/>
  <c r="K23"/>
  <c r="K1016" i="14"/>
  <c r="K988"/>
  <c r="K915"/>
  <c r="K912"/>
  <c r="K903"/>
  <c r="K781"/>
  <c r="K761"/>
  <c r="K77" i="15"/>
  <c r="H79"/>
  <c r="H783" i="14"/>
  <c r="H596"/>
  <c r="H725"/>
  <c r="H841"/>
  <c r="H1082"/>
  <c r="H354"/>
  <c r="H278"/>
  <c r="H1005"/>
  <c r="H560"/>
  <c r="H1016"/>
  <c r="H734"/>
  <c r="H573"/>
  <c r="H952"/>
  <c r="H861"/>
  <c r="H903"/>
  <c r="K1021"/>
  <c r="K1022"/>
  <c r="H700"/>
  <c r="H988"/>
  <c r="K1085"/>
  <c r="K1086"/>
  <c r="H764"/>
  <c r="H399"/>
  <c r="H491"/>
  <c r="H458"/>
  <c r="H697"/>
  <c r="K838"/>
  <c r="K839"/>
  <c r="K897"/>
  <c r="K898"/>
  <c r="K916"/>
  <c r="K917"/>
  <c r="H972"/>
  <c r="H81"/>
  <c r="H129"/>
  <c r="H976"/>
  <c r="H1041"/>
  <c r="K772"/>
  <c r="K773"/>
  <c r="K836"/>
  <c r="K837"/>
  <c r="H160"/>
  <c r="H218"/>
  <c r="H223"/>
  <c r="H186"/>
  <c r="H261"/>
  <c r="H47" i="7"/>
  <c r="H23"/>
  <c r="H61" i="15"/>
  <c r="H679" i="14"/>
  <c r="H101"/>
  <c r="H865"/>
  <c r="H761"/>
  <c r="H263"/>
  <c r="H19"/>
  <c r="H65" i="7"/>
  <c r="K542" i="14"/>
  <c r="K169"/>
  <c r="H169"/>
  <c r="H85" i="15"/>
  <c r="K79"/>
  <c r="K96"/>
  <c r="K93"/>
  <c r="K59"/>
  <c r="K85" l="1"/>
  <c r="K64"/>
</calcChain>
</file>

<file path=xl/sharedStrings.xml><?xml version="1.0" encoding="utf-8"?>
<sst xmlns="http://schemas.openxmlformats.org/spreadsheetml/2006/main" count="3613" uniqueCount="1252">
  <si>
    <t>Poř.</t>
  </si>
  <si>
    <t>Program</t>
  </si>
  <si>
    <t>Silnice</t>
  </si>
  <si>
    <t>Okres</t>
  </si>
  <si>
    <t>Popis úseku</t>
  </si>
  <si>
    <t>Provozní staničení</t>
  </si>
  <si>
    <t>Délka úseku</t>
  </si>
  <si>
    <t>Šířka úseku</t>
  </si>
  <si>
    <t>∅ orientační náklady</t>
  </si>
  <si>
    <t>Cena tis. Kč</t>
  </si>
  <si>
    <t>č.</t>
  </si>
  <si>
    <t>od</t>
  </si>
  <si>
    <t>do</t>
  </si>
  <si>
    <t>km</t>
  </si>
  <si>
    <t>m</t>
  </si>
  <si>
    <t>Kč/m2</t>
  </si>
  <si>
    <t>silnice</t>
  </si>
  <si>
    <t>II/155</t>
  </si>
  <si>
    <t>CB</t>
  </si>
  <si>
    <t>155 Celkem</t>
  </si>
  <si>
    <t>bývalý žel. přejezd - kř. III/15517</t>
  </si>
  <si>
    <t>Vrcov k.z. - bývalý žel. přejezd</t>
  </si>
  <si>
    <t>Vrcov zástavba</t>
  </si>
  <si>
    <t>Borovany zástavba</t>
  </si>
  <si>
    <t>Mladošovice zástavba (část)</t>
  </si>
  <si>
    <t>Opravy silnic II.tř. mimo páteřní a základní síť</t>
  </si>
  <si>
    <t>Opravy silnic III.tř. mimo páteřní a základní síť</t>
  </si>
  <si>
    <t>II/147</t>
  </si>
  <si>
    <t>JH</t>
  </si>
  <si>
    <t>K.Řečice-hr.okresu</t>
  </si>
  <si>
    <t>147 Celkem</t>
  </si>
  <si>
    <t xml:space="preserve">Domanín </t>
  </si>
  <si>
    <t>II/157</t>
  </si>
  <si>
    <t>oprava - Trhové Sviny z.z.</t>
  </si>
  <si>
    <t>Trhové Sviny z.z. - kř II/156</t>
  </si>
  <si>
    <t>157 Celkem</t>
  </si>
  <si>
    <t>II/122</t>
  </si>
  <si>
    <t>PT</t>
  </si>
  <si>
    <t>Ktiš - průtah</t>
  </si>
  <si>
    <t>122 Celkem</t>
  </si>
  <si>
    <t>II/171</t>
  </si>
  <si>
    <t>171 Celkem</t>
  </si>
  <si>
    <t>II/121</t>
  </si>
  <si>
    <t>TA</t>
  </si>
  <si>
    <t>hr.okr.BN - hr,okr.PB</t>
  </si>
  <si>
    <t>121 Celkem</t>
  </si>
  <si>
    <t>ČK</t>
  </si>
  <si>
    <t>Dolní Třebonín - Harazim x I/39</t>
  </si>
  <si>
    <t>II/148</t>
  </si>
  <si>
    <t>Hůrky z.z. - kř. III/1481</t>
  </si>
  <si>
    <t>Slověnice zástavba</t>
  </si>
  <si>
    <t>148 Celkem</t>
  </si>
  <si>
    <t>ČEZ</t>
  </si>
  <si>
    <t>II/138</t>
  </si>
  <si>
    <t>před obcí Všeteč</t>
  </si>
  <si>
    <t>Všeteč zástavba</t>
  </si>
  <si>
    <t>Všeteč - Temelín (část)</t>
  </si>
  <si>
    <t>138 Celkem</t>
  </si>
  <si>
    <t>II/135</t>
  </si>
  <si>
    <t>hr. okr. PI - Bechyně</t>
  </si>
  <si>
    <t>135 Celkem</t>
  </si>
  <si>
    <t>II/152</t>
  </si>
  <si>
    <t>Slavonice</t>
  </si>
  <si>
    <t>Staré Hobzí</t>
  </si>
  <si>
    <t>152 Celkem</t>
  </si>
  <si>
    <t>II/153</t>
  </si>
  <si>
    <t>průtah Libořezy</t>
  </si>
  <si>
    <t>průtah Příbraz</t>
  </si>
  <si>
    <t>II/123</t>
  </si>
  <si>
    <t>Jistebnice - Černý Les</t>
  </si>
  <si>
    <t>123 Celkem</t>
  </si>
  <si>
    <t>II/134</t>
  </si>
  <si>
    <t>Bednárec průtah</t>
  </si>
  <si>
    <t>134 Celkem</t>
  </si>
  <si>
    <t>II/409</t>
  </si>
  <si>
    <t>Č.Rudolec průtah</t>
  </si>
  <si>
    <t>II/164</t>
  </si>
  <si>
    <t>Kunžak průtah</t>
  </si>
  <si>
    <t>164 Celkem</t>
  </si>
  <si>
    <t xml:space="preserve">Dolany - Žár, Vacov - hr.okresu
</t>
  </si>
  <si>
    <t>153 Celkem</t>
  </si>
  <si>
    <t>409 Celkem</t>
  </si>
  <si>
    <t>P6</t>
  </si>
  <si>
    <t>III/0341</t>
  </si>
  <si>
    <t>Hlinsko - Dubičné</t>
  </si>
  <si>
    <t>Dubičné zástavba (část)</t>
  </si>
  <si>
    <t>část P6</t>
  </si>
  <si>
    <t>Dubičné - M. Dubičné</t>
  </si>
  <si>
    <t xml:space="preserve"> M. Dubičné konec lesa - kř. III/14611</t>
  </si>
  <si>
    <t>0341 Celkem</t>
  </si>
  <si>
    <t>III/1504</t>
  </si>
  <si>
    <t>hr. okr. JH - Šalmanovice kř. II/154</t>
  </si>
  <si>
    <t>1504 Celkem</t>
  </si>
  <si>
    <t>III/1556</t>
  </si>
  <si>
    <t>Ševětín zástavba (část)</t>
  </si>
  <si>
    <t>Ševětín - oprava Mazelov</t>
  </si>
  <si>
    <t xml:space="preserve">oprava Mazelov - Mazelov </t>
  </si>
  <si>
    <t>Mazelov zástavba (část)</t>
  </si>
  <si>
    <t>vodojem Mazelov - kř. polní cesta</t>
  </si>
  <si>
    <t>1556 Celkem</t>
  </si>
  <si>
    <t>III/13524</t>
  </si>
  <si>
    <t>Záhoří</t>
  </si>
  <si>
    <t>13524 Celkem</t>
  </si>
  <si>
    <t>III/15618</t>
  </si>
  <si>
    <t>České Velenice,Žižkovo předměstí</t>
  </si>
  <si>
    <t>15618 Celkem</t>
  </si>
  <si>
    <t>PI</t>
  </si>
  <si>
    <t>vyústění z III/12117 - Varvažov - Vráž - Zlivice - zaústění do I/20</t>
  </si>
  <si>
    <t>1219 Celkem</t>
  </si>
  <si>
    <t>III/02219</t>
  </si>
  <si>
    <t>ST</t>
  </si>
  <si>
    <t>Katovice - Krty</t>
  </si>
  <si>
    <t>III/12134</t>
  </si>
  <si>
    <t>křiž. II/121 - Kaliště</t>
  </si>
  <si>
    <t>12134 Celkem</t>
  </si>
  <si>
    <t>III/1229</t>
  </si>
  <si>
    <t>Stádlec - Staré Sedlo</t>
  </si>
  <si>
    <t>1229 Celkem</t>
  </si>
  <si>
    <t>III/12210</t>
  </si>
  <si>
    <t xml:space="preserve"> Staré Sedlo - hr. okr. PI</t>
  </si>
  <si>
    <t>12210 Celkem</t>
  </si>
  <si>
    <t>III/14310</t>
  </si>
  <si>
    <t>Holubov-Krásetín</t>
  </si>
  <si>
    <t>III/12259</t>
  </si>
  <si>
    <t>12259 Celkem</t>
  </si>
  <si>
    <t>III/14528</t>
  </si>
  <si>
    <t>kř.II/145 Husinec - Lažiště - Kratušín</t>
  </si>
  <si>
    <t>14528 Celkem</t>
  </si>
  <si>
    <t>III/02225</t>
  </si>
  <si>
    <t>u křížku - Vlhlavy boží muka</t>
  </si>
  <si>
    <t xml:space="preserve">Vlhlavy - oprava M. Chrášťany </t>
  </si>
  <si>
    <t xml:space="preserve">oprava Vlhlavy - M. Chrášťany </t>
  </si>
  <si>
    <t>Malé Chrášťany zástavba</t>
  </si>
  <si>
    <t>M. Chrášťany - kř. II/145</t>
  </si>
  <si>
    <t>02225 Celkem</t>
  </si>
  <si>
    <t>III/1763</t>
  </si>
  <si>
    <t>hranice kraje – křiž. III/1768 Lnáře</t>
  </si>
  <si>
    <t>část</t>
  </si>
  <si>
    <t>Březí</t>
  </si>
  <si>
    <t>Zahorčice</t>
  </si>
  <si>
    <t>Lnáře</t>
  </si>
  <si>
    <t>III/14610</t>
  </si>
  <si>
    <t>Vlkovice kř. III/1469 - Štěpánovice</t>
  </si>
  <si>
    <t>14610 Celkem</t>
  </si>
  <si>
    <t>III/40917</t>
  </si>
  <si>
    <t>Olšany - Palupín</t>
  </si>
  <si>
    <t>40917 Celkem</t>
  </si>
  <si>
    <t>III/12825</t>
  </si>
  <si>
    <t>Rosička</t>
  </si>
  <si>
    <t>12825 Celkem</t>
  </si>
  <si>
    <t>III/1536</t>
  </si>
  <si>
    <t>Libořezy-Stříbřec-St.Hlína</t>
  </si>
  <si>
    <t>1536 Celkem</t>
  </si>
  <si>
    <t>12124 Celkem</t>
  </si>
  <si>
    <t xml:space="preserve">vyústění z II/139 - Oldřichov - konec silnice </t>
  </si>
  <si>
    <t>1391 Celkem</t>
  </si>
  <si>
    <t>Písek Hradiště</t>
  </si>
  <si>
    <t>1401 Celkem</t>
  </si>
  <si>
    <t>III/12243</t>
  </si>
  <si>
    <t>Rábín - Libějovice - Vodňany</t>
  </si>
  <si>
    <t>vyústění z I/20 Písek - Smrkovice - zaústění do I/20</t>
  </si>
  <si>
    <t>1402 Celkem</t>
  </si>
  <si>
    <t>III/10562</t>
  </si>
  <si>
    <t>Chrášťany - Doubravka</t>
  </si>
  <si>
    <t xml:space="preserve">kř. III/10564 - Doubravka k.z. </t>
  </si>
  <si>
    <t xml:space="preserve">Doubravka - Doubrava </t>
  </si>
  <si>
    <t>Doubrava zástavba - část</t>
  </si>
  <si>
    <t>Doubrava - Pašovice kř. III/10565</t>
  </si>
  <si>
    <t>10562 Celkem</t>
  </si>
  <si>
    <t>III/0235</t>
  </si>
  <si>
    <t>Týn n. Vlt. Zástavba</t>
  </si>
  <si>
    <t>0235 Celkem</t>
  </si>
  <si>
    <t>III/40914</t>
  </si>
  <si>
    <t>Studená-H.Pole</t>
  </si>
  <si>
    <t>40914 Celkem</t>
  </si>
  <si>
    <t>III/15710</t>
  </si>
  <si>
    <t>III/17012</t>
  </si>
  <si>
    <t>Kraselov - kř. s III/17010</t>
  </si>
  <si>
    <t>III/17725</t>
  </si>
  <si>
    <t>křiž. II/177 – Kocelovice křiž. II/174</t>
  </si>
  <si>
    <t>Zámlyní</t>
  </si>
  <si>
    <t>III/12212</t>
  </si>
  <si>
    <t>Rataje - křiž. III/1354</t>
  </si>
  <si>
    <t>12212 Celkem</t>
  </si>
  <si>
    <t>III/15428</t>
  </si>
  <si>
    <t>Lhotka - Olešnice</t>
  </si>
  <si>
    <t>Olešnice zástavba</t>
  </si>
  <si>
    <t>za Olešnicí</t>
  </si>
  <si>
    <t xml:space="preserve">před Bukvicí - Bukvice </t>
  </si>
  <si>
    <t>za Bukvicí - T. Sviny z.z.</t>
  </si>
  <si>
    <t>1756 Celkem</t>
  </si>
  <si>
    <t>III/1516</t>
  </si>
  <si>
    <t>Klenová-Matějovec</t>
  </si>
  <si>
    <t>III/14514</t>
  </si>
  <si>
    <t>kř.II/14516a - park. Kobyla</t>
  </si>
  <si>
    <t>14514 Celkem</t>
  </si>
  <si>
    <t>III/14410</t>
  </si>
  <si>
    <t>14410 Celkem</t>
  </si>
  <si>
    <t>III/12252</t>
  </si>
  <si>
    <t>kř. II/122 - Lužice - Chvalovice - hr. Okresu</t>
  </si>
  <si>
    <t>12252 Celkem</t>
  </si>
  <si>
    <t>III/1681</t>
  </si>
  <si>
    <t>Nové Hutě - kř. III/1672</t>
  </si>
  <si>
    <t>1681 Celkem</t>
  </si>
  <si>
    <t>III/16312</t>
  </si>
  <si>
    <t>Frýdava-Pasečná</t>
  </si>
  <si>
    <t>III/16318</t>
  </si>
  <si>
    <t>Horní Dvořiště-Český Heršlák</t>
  </si>
  <si>
    <t>III/1233</t>
  </si>
  <si>
    <t>Liderovice - Řevnov</t>
  </si>
  <si>
    <t>III/17019</t>
  </si>
  <si>
    <t>II/170 - Zálesí - h.o.PT</t>
  </si>
  <si>
    <t>III/12836</t>
  </si>
  <si>
    <t>průtah Deštná</t>
  </si>
  <si>
    <t>12836 Celkem</t>
  </si>
  <si>
    <t>III/1555</t>
  </si>
  <si>
    <t>Lomnice-Záblatí-hr.okr.</t>
  </si>
  <si>
    <t>1555 Celkem</t>
  </si>
  <si>
    <t>III/1468</t>
  </si>
  <si>
    <t>Kodetka - Rudolfov</t>
  </si>
  <si>
    <t>Rudolfov</t>
  </si>
  <si>
    <t>1468 Celkem</t>
  </si>
  <si>
    <t>vyústění z II/175 Pohoří - Rakovice - zaústění do I/4</t>
  </si>
  <si>
    <t>1757 Celkem</t>
  </si>
  <si>
    <t>vyústění z II/105 - Líšnice - Sepekov - zaústění do III/10549</t>
  </si>
  <si>
    <t>10546 Celkem</t>
  </si>
  <si>
    <t>vyústění z I/19 - zaústění do III/10245</t>
  </si>
  <si>
    <t>10246 Celkem</t>
  </si>
  <si>
    <t>III/14418</t>
  </si>
  <si>
    <t>14418 Celkem</t>
  </si>
  <si>
    <t>III/1567</t>
  </si>
  <si>
    <t>Velešín-směr Svatý Jan nad Malší</t>
  </si>
  <si>
    <t>III/1365</t>
  </si>
  <si>
    <t>Choustník - Krtov z.z.</t>
  </si>
  <si>
    <t>Krtov z.z. - Krtov k.z.</t>
  </si>
  <si>
    <t>Krtov k.z. - zač. nové úpravy</t>
  </si>
  <si>
    <t>1365 Celkem</t>
  </si>
  <si>
    <t>III/12414</t>
  </si>
  <si>
    <t>Radvánov - Rodná - Pohnání</t>
  </si>
  <si>
    <t>12414 Celkem</t>
  </si>
  <si>
    <t>III/12250</t>
  </si>
  <si>
    <t>Lomec - Chelčice - Vodňany</t>
  </si>
  <si>
    <t>III/1349</t>
  </si>
  <si>
    <t>Popelín-Strmilov</t>
  </si>
  <si>
    <t>1349 Celkem</t>
  </si>
  <si>
    <t>III/1472</t>
  </si>
  <si>
    <t>zač. lesa - kř. III/10567 H. Kněžeklady</t>
  </si>
  <si>
    <t>kř. III/10567 - konec lesa</t>
  </si>
  <si>
    <t>Pořežany kř. III/10570 - Pořežany k.z.</t>
  </si>
  <si>
    <t>Pořežany - Babinec</t>
  </si>
  <si>
    <t>kř. III/10572 - Kostelec z.z.</t>
  </si>
  <si>
    <t>1472 Celkem</t>
  </si>
  <si>
    <t>III/10564</t>
  </si>
  <si>
    <t>Hosty zástavba (část)</t>
  </si>
  <si>
    <t>10564 Celkem</t>
  </si>
  <si>
    <t>III/10576</t>
  </si>
  <si>
    <t>kř. II/634 - Hůry z.z.</t>
  </si>
  <si>
    <t>10576 Celkem</t>
  </si>
  <si>
    <t>vyústění z II/105 - Veselíčko - Jestřebice - zaústění do I/29 u Srlína</t>
  </si>
  <si>
    <t>10553 Celkem</t>
  </si>
  <si>
    <t>III/14126</t>
  </si>
  <si>
    <t>Strunkovice - kř. II/145</t>
  </si>
  <si>
    <t>14126 Celkem</t>
  </si>
  <si>
    <t>III/15535</t>
  </si>
  <si>
    <t>Dolní Třebonín-Horní Třebonín</t>
  </si>
  <si>
    <t>Horní Třebonín-I/39</t>
  </si>
  <si>
    <t>III/12854</t>
  </si>
  <si>
    <t>Číměř-D.Voda-Senotín-Klenová</t>
  </si>
  <si>
    <t>12854 Celkem</t>
  </si>
  <si>
    <t>III/01910</t>
  </si>
  <si>
    <t xml:space="preserve">Mašovice - Pohnánec  </t>
  </si>
  <si>
    <t>01910 Celkem</t>
  </si>
  <si>
    <t>III/10584</t>
  </si>
  <si>
    <t>kř. II/105 - bažantnice</t>
  </si>
  <si>
    <t>III/02218</t>
  </si>
  <si>
    <t>III/1211</t>
  </si>
  <si>
    <t>křiž. III/1213 Lom – Míreč hranice PI</t>
  </si>
  <si>
    <t>III/17016</t>
  </si>
  <si>
    <t>II/170 Čestice - rozc.Nuzín</t>
  </si>
  <si>
    <t>vyústění z III/10241 - Přílepov - zaústění do III/10238</t>
  </si>
  <si>
    <t>10536 Celkem</t>
  </si>
  <si>
    <t xml:space="preserve">vyústění z III/12117 - Varvažov - Paseka - Zbonín - konec silnice </t>
  </si>
  <si>
    <t>12120 Celkem</t>
  </si>
  <si>
    <t>III/1438</t>
  </si>
  <si>
    <t>hr. okr. ČK - Lipanovice</t>
  </si>
  <si>
    <t>Lipanovice intravilán</t>
  </si>
  <si>
    <t>Lipanovice - kř. III/12253 Dobčice</t>
  </si>
  <si>
    <t>1438 Celkem</t>
  </si>
  <si>
    <t>III/4088</t>
  </si>
  <si>
    <t>Chlumec - N.Dvory</t>
  </si>
  <si>
    <t>III/1223</t>
  </si>
  <si>
    <t>křiž. II/122 - St. Lhota - Kaliště</t>
  </si>
  <si>
    <t>1223 Celkem</t>
  </si>
  <si>
    <t>III/1583</t>
  </si>
  <si>
    <t>Malonty-Rychnov nad Malší</t>
  </si>
  <si>
    <t>III/1633</t>
  </si>
  <si>
    <t>odb.Svatý Tomáš</t>
  </si>
  <si>
    <t xml:space="preserve">vyústění z I/19 - Milevsko - Týnice - Přeštěnice </t>
  </si>
  <si>
    <t>12128 Celkem</t>
  </si>
  <si>
    <t>III/14511</t>
  </si>
  <si>
    <t>Vacov - Javorník</t>
  </si>
  <si>
    <t>14511 Celkem</t>
  </si>
  <si>
    <t>III/17128</t>
  </si>
  <si>
    <t>kř. II/145 - Javorník - hr. Okresu</t>
  </si>
  <si>
    <t>17128 Celkem</t>
  </si>
  <si>
    <t xml:space="preserve">vyústění z III/1415  - Protivín - Záboří - hr. okr. ČB </t>
  </si>
  <si>
    <t>14110 Celkem</t>
  </si>
  <si>
    <t>III/14011</t>
  </si>
  <si>
    <t>kř. II/140 - Netonice - Kváskovice</t>
  </si>
  <si>
    <t>III/15431</t>
  </si>
  <si>
    <t>ryb. Blatec - Petříkov nost</t>
  </si>
  <si>
    <t>Petříkov intravilán (část)</t>
  </si>
  <si>
    <t>Terezín - Těšínov</t>
  </si>
  <si>
    <t>Těšínov zástavba</t>
  </si>
  <si>
    <t>Těšínov - zaústění do MK</t>
  </si>
  <si>
    <t>obj. most</t>
  </si>
  <si>
    <t>III/15433</t>
  </si>
  <si>
    <t>hr. okr. JH - Kojákovice kř. III/15515</t>
  </si>
  <si>
    <t>15433 Celkem</t>
  </si>
  <si>
    <t>III/13525</t>
  </si>
  <si>
    <t>Višňová</t>
  </si>
  <si>
    <t>13525 Celkem</t>
  </si>
  <si>
    <t>Záblatí - hr.okr.</t>
  </si>
  <si>
    <t>III/40626</t>
  </si>
  <si>
    <t>Č.Rudolec-Lidéřovice</t>
  </si>
  <si>
    <t>40626 Celkem</t>
  </si>
  <si>
    <t>III/14517</t>
  </si>
  <si>
    <t>14517 Celkem</t>
  </si>
  <si>
    <t>vyústění z III/14110 - Záboří - Těšínov - konec silnice</t>
  </si>
  <si>
    <t>14111 Celkem</t>
  </si>
  <si>
    <t>Volenice - Krejnice</t>
  </si>
  <si>
    <t>III/1213</t>
  </si>
  <si>
    <t>Sedlice – Škvořetice</t>
  </si>
  <si>
    <t>Škvořetice – sil.jámy (zač.koberce)</t>
  </si>
  <si>
    <t>III/17020</t>
  </si>
  <si>
    <t>rozc.Nuzín -rozc.Krušlov</t>
  </si>
  <si>
    <t>0.000</t>
  </si>
  <si>
    <t>III/1622</t>
  </si>
  <si>
    <t>Branná-Větrná</t>
  </si>
  <si>
    <t>III/14811</t>
  </si>
  <si>
    <t>Lásenice -Vydří</t>
  </si>
  <si>
    <t>14811 Celkem</t>
  </si>
  <si>
    <t>III/13529</t>
  </si>
  <si>
    <t>Kvasejovice - Krotějov</t>
  </si>
  <si>
    <t>13529 Celkem</t>
  </si>
  <si>
    <t>III/15526</t>
  </si>
  <si>
    <t>Mokrý Lom zástavba</t>
  </si>
  <si>
    <t>Mokrý Lom - Ločenice</t>
  </si>
  <si>
    <t>Ločenice zástavba</t>
  </si>
  <si>
    <t>15526 Celkem</t>
  </si>
  <si>
    <t>III/14225</t>
  </si>
  <si>
    <t>kř. II/142 - Malý Bor</t>
  </si>
  <si>
    <t>14225 Celkem</t>
  </si>
  <si>
    <t>III/12249</t>
  </si>
  <si>
    <t>kř. II/145 - Mahouš</t>
  </si>
  <si>
    <t>12249 Celkem</t>
  </si>
  <si>
    <t>III/15523</t>
  </si>
  <si>
    <t>kř. II/155 Komařice - před Střížovem</t>
  </si>
  <si>
    <t>za Střížovem - Borovnice</t>
  </si>
  <si>
    <t>Borovnice zástavba</t>
  </si>
  <si>
    <t xml:space="preserve">Bvorovnice - Heřmaň </t>
  </si>
  <si>
    <t>Heřmaň zástavba</t>
  </si>
  <si>
    <t>III/14331</t>
  </si>
  <si>
    <t>Mokré - Třebín</t>
  </si>
  <si>
    <t>Třebín zástavba</t>
  </si>
  <si>
    <t>hr. okr. ST - Záboří - zaústění do III/14110</t>
  </si>
  <si>
    <t>14114 Celkem</t>
  </si>
  <si>
    <t>vyústění z I/19 - Kostelec - Zahrádka</t>
  </si>
  <si>
    <t>III/16313</t>
  </si>
  <si>
    <t>Pravobřežka</t>
  </si>
  <si>
    <t>III/12246</t>
  </si>
  <si>
    <t>kř. I/20 - Černěves - Libějovice</t>
  </si>
  <si>
    <t>vyústění z III/12121 - Branice - Jetětice - konec silnice u přehrady</t>
  </si>
  <si>
    <t>12121 c Celkem</t>
  </si>
  <si>
    <t>vyústění z I/29 u Podolí I - zaústění do III/12121c</t>
  </si>
  <si>
    <t>12121 d Celkem</t>
  </si>
  <si>
    <t>III/14321</t>
  </si>
  <si>
    <t>hráz Vyšatov - Křenovice (část)</t>
  </si>
  <si>
    <t>14321 Celkem</t>
  </si>
  <si>
    <t>III/15216</t>
  </si>
  <si>
    <t>Bělčovice-Chvalkovice</t>
  </si>
  <si>
    <t>III/1550</t>
  </si>
  <si>
    <t>II/164-Blažejov</t>
  </si>
  <si>
    <t>M.Ratmírov</t>
  </si>
  <si>
    <t>1550 Celkem</t>
  </si>
  <si>
    <t>III/13533</t>
  </si>
  <si>
    <t>Tučapy - Kajetín - Choustník</t>
  </si>
  <si>
    <t>13533 Celkem</t>
  </si>
  <si>
    <t>III/1589</t>
  </si>
  <si>
    <t>Malonty-Meziříčí</t>
  </si>
  <si>
    <t>III/1623</t>
  </si>
  <si>
    <t>Vyšší Brod-Lachovice</t>
  </si>
  <si>
    <t>vyústění z III/1757 Rakovice - Čimelice - zaústění do III/12118</t>
  </si>
  <si>
    <t>1758 Celkem</t>
  </si>
  <si>
    <t>III/14611</t>
  </si>
  <si>
    <t>Kaliště zástavba (část)</t>
  </si>
  <si>
    <t>Kaliště k.z. - kř. III/14612 Třebotovice</t>
  </si>
  <si>
    <t>14611 Celkem</t>
  </si>
  <si>
    <t>Vojnice - Tažovice</t>
  </si>
  <si>
    <t>III/1509</t>
  </si>
  <si>
    <t>1509 Celkem</t>
  </si>
  <si>
    <t>III/12257</t>
  </si>
  <si>
    <t>kř. II/122 - Třebanice</t>
  </si>
  <si>
    <t>12257 Celkem</t>
  </si>
  <si>
    <t>vyústění z I/29 Záhoří - Vrcovice - zaústění do III/02025</t>
  </si>
  <si>
    <t>0331 Celkem</t>
  </si>
  <si>
    <t>kř.III/1756 - hr.okr.PB</t>
  </si>
  <si>
    <t>0194 Celkem</t>
  </si>
  <si>
    <t>III/12823</t>
  </si>
  <si>
    <t>hr. okr. PE - Psárov z.z.</t>
  </si>
  <si>
    <t xml:space="preserve"> </t>
  </si>
  <si>
    <t>Psárov k.z. - Předboř</t>
  </si>
  <si>
    <t>12823 Celkem</t>
  </si>
  <si>
    <t>III/1638</t>
  </si>
  <si>
    <t>III/02226</t>
  </si>
  <si>
    <t>Pištín kř. bývalá I/20 - most</t>
  </si>
  <si>
    <t>Pištín most - k.z.</t>
  </si>
  <si>
    <t>Pištín - Pašice</t>
  </si>
  <si>
    <t>Pašice zástavba</t>
  </si>
  <si>
    <t>02226 Celkem</t>
  </si>
  <si>
    <t>III/12235</t>
  </si>
  <si>
    <t>kř. II/122 - Česká Lhota z.z.</t>
  </si>
  <si>
    <t>Česká Lhota zástavba</t>
  </si>
  <si>
    <t>III/1214</t>
  </si>
  <si>
    <t>křiž. I/20 – zač.koberce</t>
  </si>
  <si>
    <t>Pacelice průtah</t>
  </si>
  <si>
    <t>Škvořetice – křiž. III/1213</t>
  </si>
  <si>
    <t>III/40620</t>
  </si>
  <si>
    <t>II/408-hr.kr.Vysočina</t>
  </si>
  <si>
    <t>40620 Celkem</t>
  </si>
  <si>
    <t>III/12261</t>
  </si>
  <si>
    <t>kř. II/12259 - Třebanice</t>
  </si>
  <si>
    <t>12261 Celkem</t>
  </si>
  <si>
    <t xml:space="preserve">vyústění z II/159 - Hladná </t>
  </si>
  <si>
    <t>0234 Celkem</t>
  </si>
  <si>
    <t xml:space="preserve">vyústění z III/00423 Mirotice - Lučkovice </t>
  </si>
  <si>
    <t>00422 Celkem</t>
  </si>
  <si>
    <t xml:space="preserve">vyústění z II/121 - Mirotice - Radobytce - Bořice </t>
  </si>
  <si>
    <t>00423 Celkem</t>
  </si>
  <si>
    <t>III/14317</t>
  </si>
  <si>
    <t xml:space="preserve">kř. II/143 - Vrábče </t>
  </si>
  <si>
    <t>Vrábče zástavba</t>
  </si>
  <si>
    <t xml:space="preserve">Vrábče - Kroclov </t>
  </si>
  <si>
    <t>14317 Celkem</t>
  </si>
  <si>
    <t>III/1433</t>
  </si>
  <si>
    <t>Brloh-Nová Ves</t>
  </si>
  <si>
    <t>III/13522</t>
  </si>
  <si>
    <t>Chlebov - Lžín - Dírná</t>
  </si>
  <si>
    <t>13522 Celkem</t>
  </si>
  <si>
    <t>III/4074</t>
  </si>
  <si>
    <t>Č.Hrádek-hr.okr.</t>
  </si>
  <si>
    <t>III/1489</t>
  </si>
  <si>
    <t>Plavsko-Stráž</t>
  </si>
  <si>
    <t>1489 Celkem</t>
  </si>
  <si>
    <t>III/14143</t>
  </si>
  <si>
    <t>kř. I/4 - Zátoň</t>
  </si>
  <si>
    <t>14143 Celkem</t>
  </si>
  <si>
    <t>III/14519</t>
  </si>
  <si>
    <t>kř. II/145 - Boubská - kř. I/4</t>
  </si>
  <si>
    <t>14519 Celkem</t>
  </si>
  <si>
    <t>vyústění z II/121 - Smetanova Lhota - zaústění do I/4 u Čimelic</t>
  </si>
  <si>
    <t>1217 Celkem</t>
  </si>
  <si>
    <t>III/1441</t>
  </si>
  <si>
    <t>II/144 - I/4</t>
  </si>
  <si>
    <t>III/1424</t>
  </si>
  <si>
    <t>Cehnice - Paračov</t>
  </si>
  <si>
    <t>III/1436</t>
  </si>
  <si>
    <t>Hemmer-Jánské Údolí</t>
  </si>
  <si>
    <t>vyústění z II/121 - Ostrovce - zaústění do III/1219</t>
  </si>
  <si>
    <t>1218 Celkem</t>
  </si>
  <si>
    <t>vyústění II/138 - Oslov - Tukleky - zaústění do II/138</t>
  </si>
  <si>
    <t>1381 Celkem</t>
  </si>
  <si>
    <t>III/12230</t>
  </si>
  <si>
    <t>kř. III/12229 u Pištína - kř. MK u Češnovic</t>
  </si>
  <si>
    <t>12230 Celkem</t>
  </si>
  <si>
    <t>III/4084</t>
  </si>
  <si>
    <t>Radlic-Šach</t>
  </si>
  <si>
    <t>4084 Celkem</t>
  </si>
  <si>
    <t>III/14520</t>
  </si>
  <si>
    <t>kř. II/145 - Pravětín</t>
  </si>
  <si>
    <t>14520 Celkem</t>
  </si>
  <si>
    <t>III/14319</t>
  </si>
  <si>
    <t>Habří - Kvítkovice kř. III/14321</t>
  </si>
  <si>
    <t>14319 Celkem</t>
  </si>
  <si>
    <t>III/14616</t>
  </si>
  <si>
    <t xml:space="preserve">kř. II/157 - Zborov </t>
  </si>
  <si>
    <t>Zborov zástavba</t>
  </si>
  <si>
    <t>III/1726</t>
  </si>
  <si>
    <t>Drachkov - Kraselov</t>
  </si>
  <si>
    <t>III/13521</t>
  </si>
  <si>
    <t>křiž. III/12841 - Chotěmice k.z.</t>
  </si>
  <si>
    <t>13521 Celkem</t>
  </si>
  <si>
    <t>vyústění z II/138 - Dol. Záhoří - Kašina Hora - Jamný - zaústění do I/29</t>
  </si>
  <si>
    <t>1384 Celkem</t>
  </si>
  <si>
    <t xml:space="preserve">vyústění z II/139 Písek - Vrcovice - přehrada </t>
  </si>
  <si>
    <t>02025 Celkem</t>
  </si>
  <si>
    <t>vyústění z III/10534 - Hrazánky - Níkovice - zaústění do I/19</t>
  </si>
  <si>
    <t>10242 Celkem</t>
  </si>
  <si>
    <t>III/41020</t>
  </si>
  <si>
    <t>N.Sady</t>
  </si>
  <si>
    <t>41020 Celkem</t>
  </si>
  <si>
    <t>III/12848</t>
  </si>
  <si>
    <t>H.Pěná průtah</t>
  </si>
  <si>
    <t>12848 Celkem</t>
  </si>
  <si>
    <t>III/00433</t>
  </si>
  <si>
    <t>Předenice</t>
  </si>
  <si>
    <t>00433 Celkem</t>
  </si>
  <si>
    <t>III/15010</t>
  </si>
  <si>
    <t>hr.okr. JH Žofina Huť - střed lesa</t>
  </si>
  <si>
    <t>střed lesa - kř. III/15618 Fis. Chalupy</t>
  </si>
  <si>
    <t>III/1431</t>
  </si>
  <si>
    <t>Chroboly - Ovesné</t>
  </si>
  <si>
    <t>1431 Celkem</t>
  </si>
  <si>
    <t>III/1432</t>
  </si>
  <si>
    <t>kř. II/166 - Kuklov</t>
  </si>
  <si>
    <t>1432 Celkem</t>
  </si>
  <si>
    <t xml:space="preserve">vyústění z II/105 - Zhoř - zaústění do II/121 </t>
  </si>
  <si>
    <t>10538 Celkem</t>
  </si>
  <si>
    <t>III/12413</t>
  </si>
  <si>
    <t>Dědice - Hlasivo</t>
  </si>
  <si>
    <t>12413 Celkem</t>
  </si>
  <si>
    <t>III/15414</t>
  </si>
  <si>
    <t>rybník Tomandl - u Olbramova</t>
  </si>
  <si>
    <t>kř. III/15415 - Svébohy</t>
  </si>
  <si>
    <t>Svébohy zástavba (část)</t>
  </si>
  <si>
    <t>vyústění z II/105 u Milevska - Rukáveč - zaústění do III/12121</t>
  </si>
  <si>
    <t>10545 Celkem</t>
  </si>
  <si>
    <t xml:space="preserve">vyústění z III/10546 Sepekov - Zálší </t>
  </si>
  <si>
    <t>10547 Celkem</t>
  </si>
  <si>
    <t>III/12841</t>
  </si>
  <si>
    <t>Pl.Žďár-hr.okr.,Studnice</t>
  </si>
  <si>
    <t>12841 Celkem</t>
  </si>
  <si>
    <t>III/1607</t>
  </si>
  <si>
    <t>odb.Zátoň</t>
  </si>
  <si>
    <t>III/1446</t>
  </si>
  <si>
    <t>kř. III/14410 - Bušanovice</t>
  </si>
  <si>
    <t>1446 Celkem</t>
  </si>
  <si>
    <t>III/1224</t>
  </si>
  <si>
    <t>Padařov - Drhovice</t>
  </si>
  <si>
    <t>1224 Celkem</t>
  </si>
  <si>
    <t>III/17210</t>
  </si>
  <si>
    <t>Kladruby - Střelské Hoštice</t>
  </si>
  <si>
    <t>III/1425</t>
  </si>
  <si>
    <t>I/4 - rozc.Paračov</t>
  </si>
  <si>
    <t>III/1421</t>
  </si>
  <si>
    <t>Litochovice - rozc.Skály</t>
  </si>
  <si>
    <t>hr. okr. TA - Sepekov - zaústění do I/19</t>
  </si>
  <si>
    <t>10549 Celkem</t>
  </si>
  <si>
    <t>III/1482</t>
  </si>
  <si>
    <t>Smržov průtah</t>
  </si>
  <si>
    <t>1482 Celkem</t>
  </si>
  <si>
    <t>III/15432</t>
  </si>
  <si>
    <t>Olešnice - Buková (část)</t>
  </si>
  <si>
    <t>Buková zástavba</t>
  </si>
  <si>
    <t>Buková k.z. - výrobna substrátů Žár</t>
  </si>
  <si>
    <t>III/15715</t>
  </si>
  <si>
    <t>Dlouhá-Výheň</t>
  </si>
  <si>
    <t>III/40923</t>
  </si>
  <si>
    <t>Václavov</t>
  </si>
  <si>
    <t>III/1552</t>
  </si>
  <si>
    <t>křiž.I/24-Ponědrážka-Ponědraž</t>
  </si>
  <si>
    <t>1552 Celkem</t>
  </si>
  <si>
    <t>III/1447</t>
  </si>
  <si>
    <t>Bohunice - Všechlapy</t>
  </si>
  <si>
    <t>1447 Celkem</t>
  </si>
  <si>
    <t>III/12851</t>
  </si>
  <si>
    <t xml:space="preserve">Číměř-Lhota </t>
  </si>
  <si>
    <t>12851 Celkem</t>
  </si>
  <si>
    <t>III/1449</t>
  </si>
  <si>
    <t>kř. II/144 - Chocholtá Lhota - kř. III/14418</t>
  </si>
  <si>
    <t>1449 Celkem</t>
  </si>
  <si>
    <t>III/1709</t>
  </si>
  <si>
    <t>Němčice - Kraselov</t>
  </si>
  <si>
    <t>III/15531</t>
  </si>
  <si>
    <t>Roudné kř. III/15532 - kř. III/15529</t>
  </si>
  <si>
    <t>III/15615</t>
  </si>
  <si>
    <t>kř, II/156 - konec lesa</t>
  </si>
  <si>
    <t>konec lesa - Janovka I</t>
  </si>
  <si>
    <t>15615 Celkem</t>
  </si>
  <si>
    <t>III/1672</t>
  </si>
  <si>
    <t>Paseky - Šindlov</t>
  </si>
  <si>
    <t>1672 Celkem</t>
  </si>
  <si>
    <t>III/16311</t>
  </si>
  <si>
    <t>odb.Kovářov</t>
  </si>
  <si>
    <t>III/1345</t>
  </si>
  <si>
    <t>Oldřiš-Mutyněves</t>
  </si>
  <si>
    <t>1345 Celkem</t>
  </si>
  <si>
    <t>vyústění z III/00423 Mirotice - Cerhonice - zaústění do III/1219</t>
  </si>
  <si>
    <t>12110 Celkem</t>
  </si>
  <si>
    <t>III/13514</t>
  </si>
  <si>
    <t>Rytíř - Nedvědice</t>
  </si>
  <si>
    <t>13514 Celkem</t>
  </si>
  <si>
    <t>III/13517</t>
  </si>
  <si>
    <t>Vesce - Nedvědice</t>
  </si>
  <si>
    <t>13517 Celkem</t>
  </si>
  <si>
    <t>III/1418</t>
  </si>
  <si>
    <t>kř. II/141 Sedlec - oprava u Malešic</t>
  </si>
  <si>
    <t>Malešice zástavba</t>
  </si>
  <si>
    <t>Malešice - Chvalešovice</t>
  </si>
  <si>
    <t>Chvalešovice zástavba</t>
  </si>
  <si>
    <t>1418 Celkem</t>
  </si>
  <si>
    <t>III/1701</t>
  </si>
  <si>
    <t>Radkovice - rozc.Němčice</t>
  </si>
  <si>
    <t>III/1707</t>
  </si>
  <si>
    <t>kř. I/4 - Nahořany</t>
  </si>
  <si>
    <t>1707 Celkem</t>
  </si>
  <si>
    <t>III/12255</t>
  </si>
  <si>
    <t>Horní Chrášťany</t>
  </si>
  <si>
    <t>12255 Celkem</t>
  </si>
  <si>
    <t>III/1413</t>
  </si>
  <si>
    <t>les - kř. II/138 Všeteč</t>
  </si>
  <si>
    <t>1413 Celkem</t>
  </si>
  <si>
    <t>III/1553</t>
  </si>
  <si>
    <t>křiž.I/24-Ponědraž-křiž.III/1555</t>
  </si>
  <si>
    <t>1553 Celkem</t>
  </si>
  <si>
    <t>III/40924</t>
  </si>
  <si>
    <t>Modletice</t>
  </si>
  <si>
    <t>vyústění z I/4 u Podolí II - Čížová - zaústění do III/12113</t>
  </si>
  <si>
    <t>12114 Celkem</t>
  </si>
  <si>
    <t>III/17015</t>
  </si>
  <si>
    <t>rozc.Tažovice - rozc.Zvotoky</t>
  </si>
  <si>
    <t>III/1474</t>
  </si>
  <si>
    <t>hr. okr. TA - kř. III/1476 Krakovčice</t>
  </si>
  <si>
    <t>kř. III/1476 - kř. III/1473 Bečice</t>
  </si>
  <si>
    <t>1474 Celkem</t>
  </si>
  <si>
    <t>III/12258</t>
  </si>
  <si>
    <t>kř. III/12253 - Vodice</t>
  </si>
  <si>
    <t>12258 Celkem</t>
  </si>
  <si>
    <t>III/12262</t>
  </si>
  <si>
    <t>Klenovice</t>
  </si>
  <si>
    <t>12262 Celkem</t>
  </si>
  <si>
    <t>III/15536</t>
  </si>
  <si>
    <t>II/155-Mojné</t>
  </si>
  <si>
    <t>III/1703</t>
  </si>
  <si>
    <t>Nihošovice - Volyně</t>
  </si>
  <si>
    <t>III/12263</t>
  </si>
  <si>
    <t>Frantoly</t>
  </si>
  <si>
    <t>12263 Celkem</t>
  </si>
  <si>
    <t>III/1479</t>
  </si>
  <si>
    <t>D. Bukovsko zástavba</t>
  </si>
  <si>
    <t>D. Bukovsko - Horní Bukovsko</t>
  </si>
  <si>
    <t>H. Bokovsko zástavba</t>
  </si>
  <si>
    <t>1479 Celkem</t>
  </si>
  <si>
    <t>I/23-V.Ratmírov</t>
  </si>
  <si>
    <t>02311 Celkem</t>
  </si>
  <si>
    <t>III/1602</t>
  </si>
  <si>
    <t>Frymburk-Malšín</t>
  </si>
  <si>
    <t>Větrná-Přířez</t>
  </si>
  <si>
    <t>Přířez-Rožmberk nad Vltavou</t>
  </si>
  <si>
    <t>III/1366</t>
  </si>
  <si>
    <t>Radenín - Chrbonín - Choustník</t>
  </si>
  <si>
    <t>1366 Celkem</t>
  </si>
  <si>
    <t>III/10565</t>
  </si>
  <si>
    <t>Hosty - Pašovice (část od skládky)</t>
  </si>
  <si>
    <t>10565 Celkem</t>
  </si>
  <si>
    <t>III/12224</t>
  </si>
  <si>
    <t>Dříteň k.z. - les u Strachovic</t>
  </si>
  <si>
    <t>12224 Celkem</t>
  </si>
  <si>
    <t>vyústění z I/4 v Předoticích - Křešice - zaústění do III/12114</t>
  </si>
  <si>
    <t>12115 Celkem</t>
  </si>
  <si>
    <t>III/12264</t>
  </si>
  <si>
    <t>Jelemek</t>
  </si>
  <si>
    <t>12264 Celkem</t>
  </si>
  <si>
    <t>III/12228</t>
  </si>
  <si>
    <t>tepl. Mydlovary - Mydlovarský ryb.</t>
  </si>
  <si>
    <t>12228 Celkem</t>
  </si>
  <si>
    <t>III/12229</t>
  </si>
  <si>
    <t>Pištín k.z. - kříž ke Zlivy</t>
  </si>
  <si>
    <t>12229 Celkem</t>
  </si>
  <si>
    <t>III/15528</t>
  </si>
  <si>
    <t>Lahuť zástavba</t>
  </si>
  <si>
    <t xml:space="preserve">Lahuť  - Mokrý Lom </t>
  </si>
  <si>
    <t>Mokrý Lom - Polžov</t>
  </si>
  <si>
    <t>Polžov zástavba</t>
  </si>
  <si>
    <t>Kaproun-nádr.Senotín</t>
  </si>
  <si>
    <t>01577 Celkem</t>
  </si>
  <si>
    <t>III/1532</t>
  </si>
  <si>
    <t>Stříbřec-Pístina</t>
  </si>
  <si>
    <t>1532 Celkem</t>
  </si>
  <si>
    <t>Tažovice - Volenice</t>
  </si>
  <si>
    <t>U Vacla-hr.okr.ČB</t>
  </si>
  <si>
    <t>III/1571</t>
  </si>
  <si>
    <t>Slupenec-Staré Spolí</t>
  </si>
  <si>
    <t>III/12268</t>
  </si>
  <si>
    <t>Ktiš - Březovík</t>
  </si>
  <si>
    <t>12268 Celkem</t>
  </si>
  <si>
    <t>III/14327</t>
  </si>
  <si>
    <t>kř. III/14332 - Záhorčice z.z.</t>
  </si>
  <si>
    <t>14327 Celkem</t>
  </si>
  <si>
    <t xml:space="preserve">vyústění z III/00423 Mirotice - Boudy </t>
  </si>
  <si>
    <t>00421 b Celkem</t>
  </si>
  <si>
    <t>III/41012</t>
  </si>
  <si>
    <t>Bohosudov hr.kr.Vysočina</t>
  </si>
  <si>
    <t>SOD 2014</t>
  </si>
  <si>
    <t>III/14541</t>
  </si>
  <si>
    <t>kř. III/14539 - kř. III/14321 u Čejkovic</t>
  </si>
  <si>
    <t xml:space="preserve">14541 Celkem </t>
  </si>
  <si>
    <t>III/13510</t>
  </si>
  <si>
    <t>Rybova Lhota - Želeč</t>
  </si>
  <si>
    <t>13510 Celkem</t>
  </si>
  <si>
    <t>III/14124</t>
  </si>
  <si>
    <t>14124 Celkem</t>
  </si>
  <si>
    <t>III/14013</t>
  </si>
  <si>
    <t>Měkynec - Záluží</t>
  </si>
  <si>
    <t>III/1323</t>
  </si>
  <si>
    <t>Zdešov-K.Malíkov</t>
  </si>
  <si>
    <t>1323 Celkem</t>
  </si>
  <si>
    <t>III/2316</t>
  </si>
  <si>
    <t>Kunžak-Suchdol</t>
  </si>
  <si>
    <t>2316 Celkem</t>
  </si>
  <si>
    <t>III/14710</t>
  </si>
  <si>
    <t>Žimutice kř. II/147 -  ZD D. Kněžeklady</t>
  </si>
  <si>
    <t xml:space="preserve">14710 Celkem </t>
  </si>
  <si>
    <t>III/1562</t>
  </si>
  <si>
    <t>Doubravice - Nedabyle</t>
  </si>
  <si>
    <t>Nedabyle zástavba</t>
  </si>
  <si>
    <t>Nedabyle - kř. II/156 u Nové Vsi</t>
  </si>
  <si>
    <t>1562 Celkem</t>
  </si>
  <si>
    <t>III/14125</t>
  </si>
  <si>
    <t>Dub - Borčice</t>
  </si>
  <si>
    <t>14125 Celkem</t>
  </si>
  <si>
    <t>III/14130</t>
  </si>
  <si>
    <t>Prachatice - Kahov</t>
  </si>
  <si>
    <t>14130 Celkem</t>
  </si>
  <si>
    <t>III/14132</t>
  </si>
  <si>
    <t>Prachatice lázně</t>
  </si>
  <si>
    <t>14132 Celkem</t>
  </si>
  <si>
    <t>N.Ves N.L.-Žofina Huť-hr.okr.</t>
  </si>
  <si>
    <t>15010 Celkem</t>
  </si>
  <si>
    <t>III/1352</t>
  </si>
  <si>
    <t>Doubrava - Hosty (část)</t>
  </si>
  <si>
    <t>Hosty zástavba</t>
  </si>
  <si>
    <t>1352 Celkem</t>
  </si>
  <si>
    <t>III/14134</t>
  </si>
  <si>
    <t>kř. III/14133 - Hlásná Lhota</t>
  </si>
  <si>
    <t>14134 Celkem</t>
  </si>
  <si>
    <t>III/14135</t>
  </si>
  <si>
    <t>Záblatí - Řepešín</t>
  </si>
  <si>
    <t>14135 Celkem</t>
  </si>
  <si>
    <t>III/14110</t>
  </si>
  <si>
    <t>Strachovice - Nákří kř. II/122 (část)</t>
  </si>
  <si>
    <t>III/02032</t>
  </si>
  <si>
    <t>Kloub - Chvaletice</t>
  </si>
  <si>
    <t>III/12256</t>
  </si>
  <si>
    <t>Čakov - Holubovská Bašta</t>
  </si>
  <si>
    <t>Holubovská Bašta zástavba</t>
  </si>
  <si>
    <t>12256 Celkem</t>
  </si>
  <si>
    <t>III/14622</t>
  </si>
  <si>
    <t>kř. III/14621 Slavče - Keblany</t>
  </si>
  <si>
    <t>Keblany zástavba</t>
  </si>
  <si>
    <t xml:space="preserve">14622 Celkem </t>
  </si>
  <si>
    <t>III/14144</t>
  </si>
  <si>
    <t>Lenora</t>
  </si>
  <si>
    <t>14144 Celkem</t>
  </si>
  <si>
    <t>III/14214</t>
  </si>
  <si>
    <t xml:space="preserve">Dub </t>
  </si>
  <si>
    <t>14214 Celkem</t>
  </si>
  <si>
    <t>III/1379</t>
  </si>
  <si>
    <t>Malšice - Lány - Bečice</t>
  </si>
  <si>
    <t>1379 Celkem</t>
  </si>
  <si>
    <t>III/15416</t>
  </si>
  <si>
    <t>Černé Údolí-Dobrá Voda</t>
  </si>
  <si>
    <t>vyústění z III/12125 Chyšky - zaústění do II/123</t>
  </si>
  <si>
    <t>12126 Celkem</t>
  </si>
  <si>
    <t>III/1511</t>
  </si>
  <si>
    <t>II/152--Hůrky-Senotín</t>
  </si>
  <si>
    <t>1511 Celkem</t>
  </si>
  <si>
    <t>III/14222</t>
  </si>
  <si>
    <t>Blanička</t>
  </si>
  <si>
    <t>14222 Celkem</t>
  </si>
  <si>
    <t>III/14620</t>
  </si>
  <si>
    <t xml:space="preserve">kř. II/157 - Lniště </t>
  </si>
  <si>
    <t>Lniště zástavba</t>
  </si>
  <si>
    <t xml:space="preserve">14620 Celkem </t>
  </si>
  <si>
    <t>III/13425</t>
  </si>
  <si>
    <t>Č.Olešná-N.Olešná</t>
  </si>
  <si>
    <t>13425Celkem</t>
  </si>
  <si>
    <t>III/4085</t>
  </si>
  <si>
    <t>Lipová</t>
  </si>
  <si>
    <t>4085 Celkem</t>
  </si>
  <si>
    <t xml:space="preserve">vyústění z III/12121a - Jickovice - Varta - konec silnice </t>
  </si>
  <si>
    <t>12120 a Celkem</t>
  </si>
  <si>
    <t>křiž. I/19 - Paseka - Radkov</t>
  </si>
  <si>
    <t>1233 Celkem</t>
  </si>
  <si>
    <t>III/15415</t>
  </si>
  <si>
    <t>kř. III/15414 - Střeziměřice</t>
  </si>
  <si>
    <t>Střeziměřice zástavba</t>
  </si>
  <si>
    <t>15415 Celkem</t>
  </si>
  <si>
    <t>III/14223</t>
  </si>
  <si>
    <t>Šipoun</t>
  </si>
  <si>
    <t>14223 Celkem</t>
  </si>
  <si>
    <t>III/14415</t>
  </si>
  <si>
    <t>Vlachovo Březí - Čkyně</t>
  </si>
  <si>
    <t>14415 Celkem</t>
  </si>
  <si>
    <t>III/14417</t>
  </si>
  <si>
    <t>Vlachovo Březí - Chlumany</t>
  </si>
  <si>
    <t>14417 Celkem</t>
  </si>
  <si>
    <t>III/14512</t>
  </si>
  <si>
    <t>Chalupy</t>
  </si>
  <si>
    <t>14512 Celkem</t>
  </si>
  <si>
    <t>III/12231</t>
  </si>
  <si>
    <t>Vodňany - Radomilice</t>
  </si>
  <si>
    <t>III/4076</t>
  </si>
  <si>
    <t>Dačice-Bílkov-Dobrohošť</t>
  </si>
  <si>
    <t>III/15530</t>
  </si>
  <si>
    <t>Straňany zástavba</t>
  </si>
  <si>
    <t xml:space="preserve">15530 Celkem </t>
  </si>
  <si>
    <t>III/1572</t>
  </si>
  <si>
    <t>Omlenička</t>
  </si>
  <si>
    <t>III/1355</t>
  </si>
  <si>
    <t>křiž. II/137 - Černýšovice</t>
  </si>
  <si>
    <t>1355 Celkem</t>
  </si>
  <si>
    <t>III/14513</t>
  </si>
  <si>
    <t>Jaroškov</t>
  </si>
  <si>
    <t>14513 Celkem</t>
  </si>
  <si>
    <t>III/14515</t>
  </si>
  <si>
    <t>Hodonín</t>
  </si>
  <si>
    <t>14515 Celkem</t>
  </si>
  <si>
    <t>III/15520</t>
  </si>
  <si>
    <t>kř. III/15519 - Žižkovo rodiště</t>
  </si>
  <si>
    <t>15520 Celkem</t>
  </si>
  <si>
    <t>III/15511</t>
  </si>
  <si>
    <t>křiž.I/24-Přeseka</t>
  </si>
  <si>
    <t>15511 Celkem</t>
  </si>
  <si>
    <t>vyústění z II/138 - Kluky - Chrastiny - Novosedly - zaústění do I/29</t>
  </si>
  <si>
    <t>1385 Celkem</t>
  </si>
  <si>
    <t>III/1423</t>
  </si>
  <si>
    <t>Skály průtah</t>
  </si>
  <si>
    <t>III/14010</t>
  </si>
  <si>
    <t>Drahonice - Mladějovice - Číšť</t>
  </si>
  <si>
    <t>III/14521</t>
  </si>
  <si>
    <t>kř. II/145 - Svatá Maří</t>
  </si>
  <si>
    <t>14521 Celkem</t>
  </si>
  <si>
    <t>III/14524</t>
  </si>
  <si>
    <t>Žárovná</t>
  </si>
  <si>
    <t>14524 Celkem</t>
  </si>
  <si>
    <t>III/14529</t>
  </si>
  <si>
    <t>Zábrdí</t>
  </si>
  <si>
    <t>14529 Celkem</t>
  </si>
  <si>
    <t>III/15811</t>
  </si>
  <si>
    <t>III/10568</t>
  </si>
  <si>
    <t>Modrá Hůrka zástavba</t>
  </si>
  <si>
    <t>Modrá Hůrka - Pořežánky</t>
  </si>
  <si>
    <t>10568 Celkem</t>
  </si>
  <si>
    <t>III/13714</t>
  </si>
  <si>
    <t>13714 Celkem</t>
  </si>
  <si>
    <t>III/14536</t>
  </si>
  <si>
    <t>Babice</t>
  </si>
  <si>
    <t>14536 Celkem</t>
  </si>
  <si>
    <t>III/1409</t>
  </si>
  <si>
    <t>Cehnice - Čejetice</t>
  </si>
  <si>
    <t>III/1564</t>
  </si>
  <si>
    <t>most Veselka - Jedovary střed</t>
  </si>
  <si>
    <t>1564 Celkem</t>
  </si>
  <si>
    <t>III/1431a</t>
  </si>
  <si>
    <t>Chroboly  nádraží</t>
  </si>
  <si>
    <t>1431a Celkem</t>
  </si>
  <si>
    <t>III/14521a</t>
  </si>
  <si>
    <t>Trhonín</t>
  </si>
  <si>
    <t>14521a Celkem</t>
  </si>
  <si>
    <t>02219 Celkem</t>
  </si>
  <si>
    <t>14310 Celkem</t>
  </si>
  <si>
    <t>1763 Celkem</t>
  </si>
  <si>
    <t>12243 Celkem</t>
  </si>
  <si>
    <t>III/12124</t>
  </si>
  <si>
    <t>III/1391</t>
  </si>
  <si>
    <t>III/1401</t>
  </si>
  <si>
    <t>III/1402</t>
  </si>
  <si>
    <t>15710 Celkem</t>
  </si>
  <si>
    <t>17012 Celkem</t>
  </si>
  <si>
    <t>17725 Celkem</t>
  </si>
  <si>
    <t>1516 Celkem</t>
  </si>
  <si>
    <t>16312 Celkem</t>
  </si>
  <si>
    <t>16318 Celkem</t>
  </si>
  <si>
    <t>17019 Celkem</t>
  </si>
  <si>
    <t>III/1757</t>
  </si>
  <si>
    <t>III/10546</t>
  </si>
  <si>
    <t>III/10246</t>
  </si>
  <si>
    <t>1567 Celkem</t>
  </si>
  <si>
    <t>15535 Celkem</t>
  </si>
  <si>
    <t>III/10553</t>
  </si>
  <si>
    <t>02218 Celkem</t>
  </si>
  <si>
    <t>1211 Celkem</t>
  </si>
  <si>
    <t>17016 Celkem</t>
  </si>
  <si>
    <t>III/10536</t>
  </si>
  <si>
    <t>III/12120</t>
  </si>
  <si>
    <t>4088 Celkem</t>
  </si>
  <si>
    <t>1583 Celkem</t>
  </si>
  <si>
    <t>1633 Celkem</t>
  </si>
  <si>
    <t>III/12128</t>
  </si>
  <si>
    <t>14011 Celkem</t>
  </si>
  <si>
    <t xml:space="preserve">kř. II/145 - Račov, Putkov - Mlýny
</t>
  </si>
  <si>
    <t>III/14111</t>
  </si>
  <si>
    <t>III/17211</t>
  </si>
  <si>
    <t>1726 Celkem</t>
  </si>
  <si>
    <t>1213 Celkem</t>
  </si>
  <si>
    <t>17020 Celkem</t>
  </si>
  <si>
    <t>1622 Celkem</t>
  </si>
  <si>
    <t>III/1219</t>
  </si>
  <si>
    <t>kř.II/122 - Jáma - Mičovice, Klenovice - Frantoly, Lažistka - Zdenice</t>
  </si>
  <si>
    <t xml:space="preserve">Nakvasovice - Beneda, Lčovice - kř.I/4
</t>
  </si>
  <si>
    <t>15428 Celkem</t>
  </si>
  <si>
    <t xml:space="preserve">kř. III/1449 - Budkov, Chlumany - kř.II/45
</t>
  </si>
  <si>
    <t>12250 Celkem</t>
  </si>
  <si>
    <t>10584 Celkem</t>
  </si>
  <si>
    <t>15431 Celkem</t>
  </si>
  <si>
    <t>17211 Celkem</t>
  </si>
  <si>
    <t>16313 Celkem</t>
  </si>
  <si>
    <t>15523 Celkem</t>
  </si>
  <si>
    <t>14331 Celkem</t>
  </si>
  <si>
    <t>0196 a Celkem</t>
  </si>
  <si>
    <t>15216 Celkem</t>
  </si>
  <si>
    <t>12246 Celkem</t>
  </si>
  <si>
    <t>III/17222</t>
  </si>
  <si>
    <t>1589 Celkem</t>
  </si>
  <si>
    <t>1623 Celkem</t>
  </si>
  <si>
    <t>17222 Celkem</t>
  </si>
  <si>
    <t>III/0331</t>
  </si>
  <si>
    <t>III/0194</t>
  </si>
  <si>
    <t>1638 Celkem</t>
  </si>
  <si>
    <t>12235 Celkem</t>
  </si>
  <si>
    <t>III/0234</t>
  </si>
  <si>
    <t>III/00422</t>
  </si>
  <si>
    <t>III/00423</t>
  </si>
  <si>
    <t>1214 Celkem</t>
  </si>
  <si>
    <t>1433 Celkem</t>
  </si>
  <si>
    <t>4074 Celkem</t>
  </si>
  <si>
    <t>III/1217</t>
  </si>
  <si>
    <t>III/1218</t>
  </si>
  <si>
    <t>III/1381</t>
  </si>
  <si>
    <t>1441 Celkem</t>
  </si>
  <si>
    <t>1424 Celkem</t>
  </si>
  <si>
    <t>1436 Celkem</t>
  </si>
  <si>
    <t>III/1384</t>
  </si>
  <si>
    <t>14616 Celkem</t>
  </si>
  <si>
    <t>III/10242</t>
  </si>
  <si>
    <t>III/10538</t>
  </si>
  <si>
    <t>15414 Celkem</t>
  </si>
  <si>
    <t>III/10545</t>
  </si>
  <si>
    <t>III/10547</t>
  </si>
  <si>
    <t>1607 Celkem</t>
  </si>
  <si>
    <t>17210 Celkem</t>
  </si>
  <si>
    <t>1425 Celkem</t>
  </si>
  <si>
    <t>1421 Celkem</t>
  </si>
  <si>
    <t>III/10549</t>
  </si>
  <si>
    <t>40923 Celkem</t>
  </si>
  <si>
    <t>15715 Celkem</t>
  </si>
  <si>
    <t>15432 Celkem</t>
  </si>
  <si>
    <t>III/12110</t>
  </si>
  <si>
    <t>1709 Celkem</t>
  </si>
  <si>
    <t>15531 Celkem</t>
  </si>
  <si>
    <t>16311 Celkem</t>
  </si>
  <si>
    <t>40924 Celkem</t>
  </si>
  <si>
    <t>1701 Celkem</t>
  </si>
  <si>
    <t>III/12114</t>
  </si>
  <si>
    <t>17015 Celkem</t>
  </si>
  <si>
    <t>15536 Celkem</t>
  </si>
  <si>
    <t>1703 Celkem</t>
  </si>
  <si>
    <t>III/12115</t>
  </si>
  <si>
    <t>III/02311</t>
  </si>
  <si>
    <t>1602 Celkem</t>
  </si>
  <si>
    <t>15528 Celkem</t>
  </si>
  <si>
    <t>III/01517</t>
  </si>
  <si>
    <t xml:space="preserve">Dub u Prachatic, Tvrzice - hr.okresu
</t>
  </si>
  <si>
    <t>41012 Celkem</t>
  </si>
  <si>
    <t>1571 Celkem</t>
  </si>
  <si>
    <t>14013 Celkem</t>
  </si>
  <si>
    <t>02032 Celkem</t>
  </si>
  <si>
    <t>III/12126</t>
  </si>
  <si>
    <t>III/12120 a</t>
  </si>
  <si>
    <t>15416 Celkem</t>
  </si>
  <si>
    <t>12231 Celkem</t>
  </si>
  <si>
    <t>4076 Celkem</t>
  </si>
  <si>
    <t>15811 Celkem</t>
  </si>
  <si>
    <t>1423 Celkem</t>
  </si>
  <si>
    <t>14010 Celkem</t>
  </si>
  <si>
    <t>1409 Celkem</t>
  </si>
  <si>
    <t>Hodějov - průtah</t>
  </si>
  <si>
    <t>III/13520</t>
  </si>
  <si>
    <t>13520 Celkem</t>
  </si>
  <si>
    <t>Střítež průtah</t>
  </si>
  <si>
    <t>Katovice - Mnichov (Katovice průtah)</t>
  </si>
  <si>
    <t>průtah Záhoří</t>
  </si>
  <si>
    <t>Rapšach-Halámky,průtah Rapšach</t>
  </si>
  <si>
    <t>průtah Pl.Žďár</t>
  </si>
  <si>
    <t>Dvory</t>
  </si>
  <si>
    <t>Lažiště</t>
  </si>
  <si>
    <t>Lužice</t>
  </si>
  <si>
    <t>Chvalovice</t>
  </si>
  <si>
    <t>Lčovice</t>
  </si>
  <si>
    <t>Budkov</t>
  </si>
  <si>
    <t>Soběslav ul. Dr. Beneše</t>
  </si>
  <si>
    <t>Soběslav ČD - I/3</t>
  </si>
  <si>
    <t>III/4093</t>
  </si>
  <si>
    <t>průtah Turovec</t>
  </si>
  <si>
    <t>4093 Celkem</t>
  </si>
  <si>
    <t>průtah Přehořov</t>
  </si>
  <si>
    <t>II/137</t>
  </si>
  <si>
    <t>průtah Blanice</t>
  </si>
  <si>
    <t>137Celkem</t>
  </si>
  <si>
    <t>13522Celkem</t>
  </si>
  <si>
    <t xml:space="preserve">Škvořetice průtah </t>
  </si>
  <si>
    <t>Oldřichov průtah</t>
  </si>
  <si>
    <t>Rakovice průtah</t>
  </si>
  <si>
    <t>Zbonín průtah</t>
  </si>
  <si>
    <t>Stehlovice průtah</t>
  </si>
  <si>
    <t>12121c Celkem</t>
  </si>
  <si>
    <t>Stražovice průtah</t>
  </si>
  <si>
    <t>1215 Celkem</t>
  </si>
  <si>
    <t>III/12121 c</t>
  </si>
  <si>
    <t>III/1215</t>
  </si>
  <si>
    <t>České Budějovice</t>
  </si>
  <si>
    <t>Strakonice</t>
  </si>
  <si>
    <t>Jindřichův Hradec</t>
  </si>
  <si>
    <t>Prachatice</t>
  </si>
  <si>
    <t>Tábor</t>
  </si>
  <si>
    <t>Písek</t>
  </si>
  <si>
    <t>Příloha č.1</t>
  </si>
  <si>
    <t xml:space="preserve">Program investiční výstavby a oprav na silnicích II. a III. třídy Správy a údržby silnic Jihočeského kraje </t>
  </si>
  <si>
    <t>OBSAH :</t>
  </si>
  <si>
    <t>str. 1 - 3</t>
  </si>
  <si>
    <t>Poznámka : Předpokládané náklady jednotlivých akcí jsou uvedeny včetně DPH.</t>
  </si>
  <si>
    <t>III/1756</t>
  </si>
  <si>
    <t>III/14114</t>
  </si>
  <si>
    <t>III/0196  a</t>
  </si>
  <si>
    <t>III/12121 d</t>
  </si>
  <si>
    <t>III/1758</t>
  </si>
  <si>
    <t>III/02025</t>
  </si>
  <si>
    <t>III/00421 b</t>
  </si>
  <si>
    <t>III/1385</t>
  </si>
  <si>
    <t>Sedlice- průtah, ul. Nádražní</t>
  </si>
  <si>
    <t>II/139</t>
  </si>
  <si>
    <t>Radomyšl- průtah, ul. Písecká</t>
  </si>
  <si>
    <t>139 Celkem</t>
  </si>
  <si>
    <t>P8</t>
  </si>
  <si>
    <t>P7</t>
  </si>
  <si>
    <t>P9</t>
  </si>
  <si>
    <t>Lipí průtah</t>
  </si>
  <si>
    <t xml:space="preserve">Lipí k.z. - Habří kř. III/14320 </t>
  </si>
  <si>
    <t>Kvítkovice k.z.- Čakovec kř. III/14319a</t>
  </si>
  <si>
    <t>Čakovec kř. III/14319a - Čakov</t>
  </si>
  <si>
    <t>III/14319 a</t>
  </si>
  <si>
    <t>Čakovec - Jankov</t>
  </si>
  <si>
    <t>14319a Celkem</t>
  </si>
  <si>
    <t>P 8</t>
  </si>
  <si>
    <t>Hlinsko</t>
  </si>
  <si>
    <t>Malé Dubičné - samoty</t>
  </si>
  <si>
    <t>Doubravka</t>
  </si>
  <si>
    <t>Olešnice</t>
  </si>
  <si>
    <t>Jakule</t>
  </si>
  <si>
    <t>15425 Celkem</t>
  </si>
  <si>
    <t xml:space="preserve">Borovany odbočka nádraží ČD </t>
  </si>
  <si>
    <t>14619 Celkem</t>
  </si>
  <si>
    <t>Studnice průtah</t>
  </si>
  <si>
    <t>Kaplice nádraží - most 157-010</t>
  </si>
  <si>
    <t>Velešín nádraží - Velešín</t>
  </si>
  <si>
    <t>III/00363</t>
  </si>
  <si>
    <t>Dolní Dvořiště</t>
  </si>
  <si>
    <t>III/00363 Celkem</t>
  </si>
  <si>
    <t>Katovice-Mnichov</t>
  </si>
  <si>
    <t>požadavek starostů</t>
  </si>
  <si>
    <t>III/1225</t>
  </si>
  <si>
    <t>Božejovice - Drahnětice</t>
  </si>
  <si>
    <t>1225 Celkem</t>
  </si>
  <si>
    <t>III/1208</t>
  </si>
  <si>
    <t>křiž. II/120 - Kamenná Lhota</t>
  </si>
  <si>
    <t>1208 Celkem</t>
  </si>
  <si>
    <t>III/13519</t>
  </si>
  <si>
    <t>křiž. II/135 - Čeraz</t>
  </si>
  <si>
    <t>13519 Celkem</t>
  </si>
  <si>
    <t>III/1367</t>
  </si>
  <si>
    <t>křiž. III/1365 - Bítov</t>
  </si>
  <si>
    <t>1367 Celkem</t>
  </si>
  <si>
    <t>III/1249</t>
  </si>
  <si>
    <t>Úlehle - Hoštice</t>
  </si>
  <si>
    <t>1249 Celkem</t>
  </si>
  <si>
    <t>III/1362</t>
  </si>
  <si>
    <t>křiž. II/136 - Vlčeves</t>
  </si>
  <si>
    <t>1362 Celkem</t>
  </si>
  <si>
    <t>Březnice - Záhoří</t>
  </si>
  <si>
    <t>III/14717</t>
  </si>
  <si>
    <t>křiž. II/159 - Horusice</t>
  </si>
  <si>
    <t>14717 Celkem</t>
  </si>
  <si>
    <t>III/0237</t>
  </si>
  <si>
    <t>křiž. II/159 - Čenkov</t>
  </si>
  <si>
    <t>0237Celkem</t>
  </si>
  <si>
    <t>Krotějov - Kvasejovice</t>
  </si>
  <si>
    <t>III/12421</t>
  </si>
  <si>
    <t>Rodná - Bradáčov</t>
  </si>
  <si>
    <t>12421 Celkem</t>
  </si>
  <si>
    <t>III/12422</t>
  </si>
  <si>
    <t>Bradáčov - Pobuky</t>
  </si>
  <si>
    <t>12422 Celkem</t>
  </si>
  <si>
    <t>hranice okresu JH - Lžín</t>
  </si>
  <si>
    <t>hranice okresu JH - Dírná</t>
  </si>
  <si>
    <t>III/13526</t>
  </si>
  <si>
    <t>Dírná - Třebějice</t>
  </si>
  <si>
    <t>13526 Celkem</t>
  </si>
  <si>
    <t>III/13530</t>
  </si>
  <si>
    <t>Kvasejovice - Hrušova Lhota</t>
  </si>
  <si>
    <t>13530 Celkem</t>
  </si>
  <si>
    <t>III/1374</t>
  </si>
  <si>
    <t>křiž. III/1372 - Radimovice</t>
  </si>
  <si>
    <t>1374 Celkem</t>
  </si>
  <si>
    <t>III/1226</t>
  </si>
  <si>
    <t>Božejovice - Olší</t>
  </si>
  <si>
    <t>Olší - Nové Dvory</t>
  </si>
  <si>
    <t>1226 Celkem</t>
  </si>
  <si>
    <t>III/1252</t>
  </si>
  <si>
    <t>Vosná - Vyšetice</t>
  </si>
  <si>
    <t>1252 Celkem</t>
  </si>
  <si>
    <t>III/1243</t>
  </si>
  <si>
    <t>křiž. II/124 - Vyšetice</t>
  </si>
  <si>
    <t>1243 Celkem</t>
  </si>
  <si>
    <t>kř.Kadolec-Slavonice</t>
  </si>
  <si>
    <t>III/1519</t>
  </si>
  <si>
    <t>1519 Celkem</t>
  </si>
  <si>
    <t>kř.II/151 - D.Němčice</t>
  </si>
  <si>
    <t>II/159</t>
  </si>
  <si>
    <t>159 Celkem</t>
  </si>
  <si>
    <t>Paseky</t>
  </si>
  <si>
    <t>Sobědraž</t>
  </si>
  <si>
    <t>Varvažov</t>
  </si>
  <si>
    <t>III/02028</t>
  </si>
  <si>
    <t>III/1404</t>
  </si>
  <si>
    <t>Žďár</t>
  </si>
  <si>
    <t>Skály</t>
  </si>
  <si>
    <t>02028 Celkem</t>
  </si>
  <si>
    <t>1404 Celkem</t>
  </si>
  <si>
    <t>III/1393</t>
  </si>
  <si>
    <t>III/1387</t>
  </si>
  <si>
    <t>1393 Celkem</t>
  </si>
  <si>
    <t>1387 Celkem</t>
  </si>
  <si>
    <t>Dobev</t>
  </si>
  <si>
    <t>Horní Novosedly</t>
  </si>
  <si>
    <t>III/10238</t>
  </si>
  <si>
    <t>III/00419</t>
  </si>
  <si>
    <t>10238 Celkem</t>
  </si>
  <si>
    <t>00419 Celkem</t>
  </si>
  <si>
    <t>Chvaletice</t>
  </si>
  <si>
    <t>Žebrákov</t>
  </si>
  <si>
    <t>Myslín</t>
  </si>
  <si>
    <t>Hroby průtah</t>
  </si>
  <si>
    <t>III/1371</t>
  </si>
  <si>
    <t>Čelkovice - x II/137</t>
  </si>
  <si>
    <t>1371 Celkem</t>
  </si>
  <si>
    <t>Mirkovice - Markvartice</t>
  </si>
  <si>
    <t>Markvartice - Velešín nádraží 1.část</t>
  </si>
  <si>
    <t>Markvartice - Velešín nádraží 2.část</t>
  </si>
  <si>
    <t>Černá v Pošumaví - Bližná</t>
  </si>
  <si>
    <t>Bližná - Dolní Vltavice</t>
  </si>
  <si>
    <t>Pohorský rybník - Pohoří na Šumavě</t>
  </si>
  <si>
    <t>II/175</t>
  </si>
  <si>
    <t>Skaličany-Vahlovice</t>
  </si>
  <si>
    <t>175 Celkem</t>
  </si>
  <si>
    <t>Blatná-Buzice</t>
  </si>
  <si>
    <t>III/1427</t>
  </si>
  <si>
    <t>Sudkovice-Třešovice</t>
  </si>
  <si>
    <t>1427 Celkem</t>
  </si>
  <si>
    <t>III/12232</t>
  </si>
  <si>
    <t>III/12231-Strpí</t>
  </si>
  <si>
    <t>12232 Celkem</t>
  </si>
  <si>
    <t>III/02021</t>
  </si>
  <si>
    <t>Lažany-Milčice</t>
  </si>
  <si>
    <t>02021 Celkem</t>
  </si>
  <si>
    <t>Újezd-Vodňany</t>
  </si>
  <si>
    <t>III/1734</t>
  </si>
  <si>
    <t>Drahenický Málkov-Hostišovice</t>
  </si>
  <si>
    <t>1734 Celkem</t>
  </si>
  <si>
    <t>Předslavice-Bušanovice</t>
  </si>
  <si>
    <t>Nihošovice-Radkovice</t>
  </si>
  <si>
    <t>III/13910</t>
  </si>
  <si>
    <t>Rojice-Láz</t>
  </si>
  <si>
    <t>13910 Celkem</t>
  </si>
  <si>
    <t>III/14215</t>
  </si>
  <si>
    <t>Tourov</t>
  </si>
  <si>
    <t>14215 Celkem</t>
  </si>
  <si>
    <t>III/14220</t>
  </si>
  <si>
    <t>Čichtice</t>
  </si>
  <si>
    <t>14220 Celkem</t>
  </si>
  <si>
    <t>III/17215</t>
  </si>
  <si>
    <t>Kalenice</t>
  </si>
  <si>
    <t>17215 Celkem</t>
  </si>
  <si>
    <t>III/17310</t>
  </si>
  <si>
    <t>Hajany-Lnáře</t>
  </si>
  <si>
    <t>17310 Celkem</t>
  </si>
  <si>
    <t>III/17726</t>
  </si>
  <si>
    <t>Zámlyní-Metly</t>
  </si>
  <si>
    <t>17726 Celkem</t>
  </si>
  <si>
    <t>Číčenice-Záboří</t>
  </si>
  <si>
    <t>III/14212</t>
  </si>
  <si>
    <t>Miloňovice-Jinín</t>
  </si>
  <si>
    <t>14212 Celkem</t>
  </si>
  <si>
    <t>III/1738</t>
  </si>
  <si>
    <t>Hajany-Kocelovice</t>
  </si>
  <si>
    <t>1738 Celkem</t>
  </si>
  <si>
    <t>III/17212</t>
  </si>
  <si>
    <t>Volenice-Kalenice</t>
  </si>
  <si>
    <t>17212 Celkem</t>
  </si>
  <si>
    <t>III/02216</t>
  </si>
  <si>
    <t>Zadní Hoštice-Horní Poříčí</t>
  </si>
  <si>
    <t>02216 Celkem</t>
  </si>
  <si>
    <t>III/14221</t>
  </si>
  <si>
    <t>Dlouhá Ves</t>
  </si>
  <si>
    <t>14221 Celkem</t>
  </si>
  <si>
    <t>III/1708</t>
  </si>
  <si>
    <t>Radkovice-Špic</t>
  </si>
  <si>
    <t>1708 Celkem</t>
  </si>
  <si>
    <t>III/14117</t>
  </si>
  <si>
    <t>Čavyně</t>
  </si>
  <si>
    <t>14117 Celkem</t>
  </si>
  <si>
    <t>III/14123</t>
  </si>
  <si>
    <t>Blanice</t>
  </si>
  <si>
    <t>14123 Celkem</t>
  </si>
  <si>
    <t>Volenice-Krejnice</t>
  </si>
  <si>
    <t>III/1406</t>
  </si>
  <si>
    <t>Nové Kestřany-Štěkeň</t>
  </si>
  <si>
    <t>1406 Celkem</t>
  </si>
  <si>
    <t>III/12247</t>
  </si>
  <si>
    <t>Libějovice-Záhorčí</t>
  </si>
  <si>
    <t>12247 Celkem</t>
  </si>
  <si>
    <t>III/1702</t>
  </si>
  <si>
    <t>Strakonice-Radkovice</t>
  </si>
  <si>
    <t>1702 Celkem</t>
  </si>
  <si>
    <t>III/1736</t>
  </si>
  <si>
    <t>Bělčice-Podruhlí-Hostišovice</t>
  </si>
  <si>
    <t>1736 Celkem</t>
  </si>
  <si>
    <t>Vrcholtovice - Vyšetice</t>
  </si>
  <si>
    <t>III/1551</t>
  </si>
  <si>
    <t>1551 Celkem</t>
  </si>
  <si>
    <t>křiž.I/24 - zač.mostu 1551-001</t>
  </si>
  <si>
    <t>část P6,P8</t>
  </si>
  <si>
    <t>35 mil. P7</t>
  </si>
  <si>
    <t>Investiční opatření mimo páteřní a základní síť - průtahy</t>
  </si>
  <si>
    <t>Investiční opatření mimo páteřní a základní síť - extravilán</t>
  </si>
  <si>
    <t>str. 4 - 41</t>
  </si>
  <si>
    <t>Český Krumlov</t>
  </si>
  <si>
    <t xml:space="preserve">Pozn.: </t>
  </si>
  <si>
    <t>zahájena projektová příprava</t>
  </si>
  <si>
    <t>ČB</t>
  </si>
  <si>
    <t>Komařice - Pašínovice</t>
  </si>
  <si>
    <t>Bečice - Žimutice</t>
  </si>
  <si>
    <t>Dolní Třebonín - Harazim</t>
  </si>
  <si>
    <t>Putkov - Mlýny</t>
  </si>
  <si>
    <t xml:space="preserve">str. 42 - 44 </t>
  </si>
  <si>
    <t>str. 45</t>
  </si>
  <si>
    <t>(mimo páteřní a základní síť) - aktualizace 2014</t>
  </si>
  <si>
    <t>Radčice - Pohorská Ves</t>
  </si>
  <si>
    <t>III/02220</t>
  </si>
  <si>
    <t>Dražejov - Strakonice průtah</t>
  </si>
  <si>
    <t>02220 Celkem</t>
  </si>
  <si>
    <t>návrhu č. 279/ZK/14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</si>
</sst>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#,##0.0"/>
    <numFmt numFmtId="167" formatCode="#,##0.000"/>
    <numFmt numFmtId="168" formatCode="#,##0\ &quot;Kč&quot;"/>
  </numFmts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b/>
      <sz val="11"/>
      <color indexed="8"/>
      <name val="Calibri"/>
      <family val="2"/>
      <charset val="238"/>
    </font>
    <font>
      <b/>
      <sz val="9"/>
      <name val="Arial CE"/>
      <family val="2"/>
      <charset val="238"/>
    </font>
    <font>
      <sz val="9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Arial"/>
      <family val="2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2"/>
      <name val="Arial CE"/>
      <charset val="238"/>
    </font>
    <font>
      <b/>
      <u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sz val="10"/>
      <color indexed="10"/>
      <name val="Arial CE"/>
      <family val="2"/>
      <charset val="238"/>
    </font>
    <font>
      <b/>
      <sz val="11"/>
      <name val="Calibri"/>
      <family val="2"/>
      <charset val="238"/>
    </font>
    <font>
      <sz val="12"/>
      <color indexed="10"/>
      <name val="Arial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sz val="9"/>
      <name val="Calibri"/>
      <family val="2"/>
      <charset val="238"/>
    </font>
    <font>
      <sz val="10"/>
      <name val="Arial"/>
      <family val="2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8" fillId="6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8" fillId="0" borderId="0"/>
    <xf numFmtId="0" fontId="50" fillId="7" borderId="0" applyNumberFormat="0" applyBorder="0" applyAlignment="0" applyProtection="0"/>
  </cellStyleXfs>
  <cellXfs count="799">
    <xf numFmtId="0" fontId="0" fillId="0" borderId="0" xfId="0"/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/>
    </xf>
    <xf numFmtId="164" fontId="3" fillId="0" borderId="8" xfId="3" applyNumberFormat="1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 wrapText="1"/>
    </xf>
    <xf numFmtId="165" fontId="9" fillId="2" borderId="10" xfId="5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/>
    </xf>
    <xf numFmtId="3" fontId="5" fillId="2" borderId="9" xfId="5" applyNumberFormat="1" applyFont="1" applyFill="1" applyBorder="1" applyAlignment="1">
      <alignment horizontal="center" vertical="center" wrapText="1"/>
    </xf>
    <xf numFmtId="3" fontId="10" fillId="2" borderId="9" xfId="5" applyNumberFormat="1" applyFont="1" applyFill="1" applyBorder="1" applyAlignment="1">
      <alignment horizontal="center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3" fillId="0" borderId="3" xfId="3" applyNumberFormat="1" applyFont="1" applyFill="1" applyBorder="1" applyAlignment="1">
      <alignment horizontal="center" vertical="center" wrapText="1"/>
    </xf>
    <xf numFmtId="165" fontId="3" fillId="0" borderId="12" xfId="3" applyNumberFormat="1" applyFont="1" applyFill="1" applyBorder="1" applyAlignment="1">
      <alignment horizontal="center" vertical="center"/>
    </xf>
    <xf numFmtId="165" fontId="3" fillId="0" borderId="8" xfId="3" applyNumberFormat="1" applyFont="1" applyFill="1" applyBorder="1" applyAlignment="1">
      <alignment horizontal="center" vertical="center"/>
    </xf>
    <xf numFmtId="165" fontId="3" fillId="0" borderId="7" xfId="3" applyNumberFormat="1" applyFont="1" applyFill="1" applyBorder="1" applyAlignment="1">
      <alignment horizontal="center" vertical="center"/>
    </xf>
    <xf numFmtId="165" fontId="5" fillId="0" borderId="9" xfId="5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165" fontId="10" fillId="0" borderId="9" xfId="5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 wrapText="1"/>
    </xf>
    <xf numFmtId="0" fontId="5" fillId="0" borderId="13" xfId="5" applyFont="1" applyFill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5" fontId="5" fillId="2" borderId="10" xfId="5" applyNumberFormat="1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165" fontId="10" fillId="2" borderId="10" xfId="5" applyNumberFormat="1" applyFont="1" applyFill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165" fontId="3" fillId="0" borderId="14" xfId="3" applyNumberFormat="1" applyFont="1" applyFill="1" applyBorder="1" applyAlignment="1">
      <alignment horizontal="center" vertical="center"/>
    </xf>
    <xf numFmtId="165" fontId="3" fillId="0" borderId="15" xfId="3" applyNumberFormat="1" applyFont="1" applyFill="1" applyBorder="1" applyAlignment="1">
      <alignment horizontal="center" vertical="center"/>
    </xf>
    <xf numFmtId="0" fontId="0" fillId="0" borderId="0" xfId="0" applyBorder="1"/>
    <xf numFmtId="165" fontId="3" fillId="0" borderId="16" xfId="3" applyNumberFormat="1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vertical="center"/>
    </xf>
    <xf numFmtId="0" fontId="16" fillId="3" borderId="0" xfId="0" applyFont="1" applyFill="1"/>
    <xf numFmtId="165" fontId="3" fillId="0" borderId="0" xfId="3" applyNumberFormat="1" applyFont="1" applyFill="1" applyBorder="1" applyAlignment="1">
      <alignment horizontal="center" vertical="center"/>
    </xf>
    <xf numFmtId="164" fontId="3" fillId="0" borderId="16" xfId="3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5" fillId="0" borderId="17" xfId="5" applyFont="1" applyFill="1" applyBorder="1" applyAlignment="1">
      <alignment horizontal="left" vertical="center"/>
    </xf>
    <xf numFmtId="0" fontId="5" fillId="0" borderId="9" xfId="5" applyFont="1" applyFill="1" applyBorder="1" applyAlignment="1">
      <alignment horizontal="left" vertical="center"/>
    </xf>
    <xf numFmtId="0" fontId="5" fillId="0" borderId="18" xfId="5" applyFont="1" applyFill="1" applyBorder="1" applyAlignment="1">
      <alignment horizontal="left" vertical="center"/>
    </xf>
    <xf numFmtId="3" fontId="10" fillId="2" borderId="19" xfId="5" applyNumberFormat="1" applyFont="1" applyFill="1" applyBorder="1" applyAlignment="1">
      <alignment horizontal="center" vertical="center" wrapText="1"/>
    </xf>
    <xf numFmtId="165" fontId="10" fillId="0" borderId="10" xfId="5" applyNumberFormat="1" applyFont="1" applyFill="1" applyBorder="1" applyAlignment="1">
      <alignment horizontal="center" vertical="center"/>
    </xf>
    <xf numFmtId="165" fontId="11" fillId="2" borderId="19" xfId="5" applyNumberFormat="1" applyFont="1" applyFill="1" applyBorder="1" applyAlignment="1">
      <alignment horizontal="center" vertical="center" wrapText="1"/>
    </xf>
    <xf numFmtId="3" fontId="16" fillId="0" borderId="0" xfId="0" applyNumberFormat="1" applyFont="1"/>
    <xf numFmtId="0" fontId="5" fillId="2" borderId="11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9" fillId="2" borderId="20" xfId="5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165" fontId="13" fillId="2" borderId="20" xfId="5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165" fontId="13" fillId="2" borderId="10" xfId="5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5" fillId="0" borderId="0" xfId="0" applyFont="1" applyFill="1"/>
    <xf numFmtId="3" fontId="10" fillId="0" borderId="9" xfId="5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0" fillId="2" borderId="13" xfId="5" applyNumberFormat="1" applyFont="1" applyFill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vertical="center"/>
    </xf>
    <xf numFmtId="167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vertical="center"/>
    </xf>
    <xf numFmtId="167" fontId="10" fillId="2" borderId="9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" fontId="10" fillId="0" borderId="18" xfId="0" applyNumberFormat="1" applyFont="1" applyBorder="1" applyAlignment="1">
      <alignment vertical="center"/>
    </xf>
    <xf numFmtId="167" fontId="10" fillId="0" borderId="9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vertical="center"/>
    </xf>
    <xf numFmtId="167" fontId="5" fillId="0" borderId="13" xfId="0" applyNumberFormat="1" applyFont="1" applyBorder="1" applyAlignment="1">
      <alignment horizontal="center"/>
    </xf>
    <xf numFmtId="167" fontId="10" fillId="2" borderId="13" xfId="5" applyNumberFormat="1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top"/>
    </xf>
    <xf numFmtId="1" fontId="5" fillId="0" borderId="17" xfId="0" applyNumberFormat="1" applyFont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7" fontId="10" fillId="0" borderId="9" xfId="5" applyNumberFormat="1" applyFont="1" applyFill="1" applyBorder="1" applyAlignment="1">
      <alignment horizontal="center" vertical="center" wrapText="1"/>
    </xf>
    <xf numFmtId="166" fontId="10" fillId="0" borderId="9" xfId="5" applyNumberFormat="1" applyFont="1" applyFill="1" applyBorder="1" applyAlignment="1">
      <alignment horizontal="center" vertical="center" wrapText="1"/>
    </xf>
    <xf numFmtId="164" fontId="5" fillId="0" borderId="9" xfId="6" applyNumberFormat="1" applyFont="1" applyFill="1" applyBorder="1" applyAlignment="1">
      <alignment horizontal="center" vertical="center"/>
    </xf>
    <xf numFmtId="3" fontId="5" fillId="0" borderId="11" xfId="6" applyNumberFormat="1" applyFont="1" applyFill="1" applyBorder="1" applyAlignment="1">
      <alignment horizontal="center" vertical="center"/>
    </xf>
    <xf numFmtId="164" fontId="10" fillId="0" borderId="9" xfId="6" applyNumberFormat="1" applyFont="1" applyFill="1" applyBorder="1" applyAlignment="1">
      <alignment horizontal="center" vertical="center"/>
    </xf>
    <xf numFmtId="3" fontId="10" fillId="0" borderId="11" xfId="6" applyNumberFormat="1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3" fontId="5" fillId="0" borderId="9" xfId="5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top"/>
    </xf>
    <xf numFmtId="3" fontId="10" fillId="2" borderId="0" xfId="5" applyNumberFormat="1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7" fontId="10" fillId="0" borderId="0" xfId="5" applyNumberFormat="1" applyFont="1" applyFill="1" applyBorder="1" applyAlignment="1">
      <alignment horizontal="center" vertical="center" wrapText="1"/>
    </xf>
    <xf numFmtId="166" fontId="10" fillId="0" borderId="0" xfId="5" applyNumberFormat="1" applyFont="1" applyFill="1" applyBorder="1" applyAlignment="1">
      <alignment horizontal="center" vertical="center" wrapText="1"/>
    </xf>
    <xf numFmtId="3" fontId="10" fillId="0" borderId="0" xfId="5" applyNumberFormat="1" applyFont="1" applyFill="1" applyBorder="1" applyAlignment="1">
      <alignment horizontal="center" vertical="center" wrapText="1"/>
    </xf>
    <xf numFmtId="0" fontId="5" fillId="2" borderId="20" xfId="5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164" fontId="10" fillId="0" borderId="0" xfId="6" applyNumberFormat="1" applyFont="1" applyFill="1" applyBorder="1" applyAlignment="1">
      <alignment horizontal="center" vertical="center"/>
    </xf>
    <xf numFmtId="3" fontId="10" fillId="0" borderId="0" xfId="6" applyNumberFormat="1" applyFont="1" applyFill="1" applyBorder="1" applyAlignment="1">
      <alignment horizontal="center" vertical="center"/>
    </xf>
    <xf numFmtId="166" fontId="5" fillId="0" borderId="9" xfId="5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64" fontId="5" fillId="0" borderId="9" xfId="5" applyNumberFormat="1" applyFont="1" applyFill="1" applyBorder="1" applyAlignment="1">
      <alignment horizontal="center" vertical="center" wrapText="1"/>
    </xf>
    <xf numFmtId="164" fontId="10" fillId="0" borderId="13" xfId="6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5" fillId="0" borderId="13" xfId="6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67" fontId="10" fillId="0" borderId="13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left" vertical="center"/>
    </xf>
    <xf numFmtId="165" fontId="10" fillId="0" borderId="0" xfId="5" applyNumberFormat="1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9" xfId="5" applyFont="1" applyFill="1" applyBorder="1" applyAlignment="1">
      <alignment horizontal="center" vertical="center"/>
    </xf>
    <xf numFmtId="166" fontId="10" fillId="0" borderId="9" xfId="5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vertical="top" wrapText="1"/>
    </xf>
    <xf numFmtId="1" fontId="5" fillId="0" borderId="9" xfId="0" applyNumberFormat="1" applyFont="1" applyFill="1" applyBorder="1" applyAlignment="1">
      <alignment vertical="top" wrapText="1"/>
    </xf>
    <xf numFmtId="1" fontId="5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vertical="top" wrapText="1"/>
    </xf>
    <xf numFmtId="1" fontId="10" fillId="0" borderId="13" xfId="0" applyNumberFormat="1" applyFont="1" applyBorder="1" applyAlignment="1">
      <alignment vertical="center"/>
    </xf>
    <xf numFmtId="167" fontId="5" fillId="0" borderId="9" xfId="0" applyNumberFormat="1" applyFont="1" applyBorder="1" applyAlignment="1" applyProtection="1">
      <alignment horizontal="center"/>
      <protection hidden="1"/>
    </xf>
    <xf numFmtId="167" fontId="10" fillId="0" borderId="9" xfId="0" applyNumberFormat="1" applyFont="1" applyBorder="1" applyAlignment="1" applyProtection="1">
      <alignment horizontal="center"/>
      <protection hidden="1"/>
    </xf>
    <xf numFmtId="1" fontId="10" fillId="0" borderId="9" xfId="0" applyNumberFormat="1" applyFont="1" applyBorder="1" applyAlignment="1">
      <alignment vertical="center"/>
    </xf>
    <xf numFmtId="2" fontId="10" fillId="0" borderId="0" xfId="0" applyNumberFormat="1" applyFont="1" applyBorder="1" applyAlignment="1">
      <alignment horizontal="center"/>
    </xf>
    <xf numFmtId="1" fontId="5" fillId="0" borderId="13" xfId="0" applyNumberFormat="1" applyFont="1" applyFill="1" applyBorder="1" applyAlignment="1">
      <alignment horizontal="center" vertical="top"/>
    </xf>
    <xf numFmtId="1" fontId="5" fillId="0" borderId="18" xfId="0" applyNumberFormat="1" applyFont="1" applyFill="1" applyBorder="1" applyAlignment="1">
      <alignment horizontal="center" vertical="top"/>
    </xf>
    <xf numFmtId="1" fontId="5" fillId="0" borderId="2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10" fillId="0" borderId="0" xfId="5" applyFont="1" applyFill="1" applyBorder="1" applyAlignment="1">
      <alignment horizontal="center" vertical="center"/>
    </xf>
    <xf numFmtId="166" fontId="10" fillId="0" borderId="0" xfId="5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 wrapText="1"/>
    </xf>
    <xf numFmtId="164" fontId="10" fillId="0" borderId="4" xfId="3" applyNumberFormat="1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165" fontId="10" fillId="0" borderId="22" xfId="3" applyNumberFormat="1" applyFont="1" applyFill="1" applyBorder="1" applyAlignment="1">
      <alignment horizontal="center" vertical="center"/>
    </xf>
    <xf numFmtId="0" fontId="14" fillId="0" borderId="0" xfId="0" applyFont="1"/>
    <xf numFmtId="0" fontId="10" fillId="0" borderId="5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vertical="center"/>
    </xf>
    <xf numFmtId="0" fontId="10" fillId="0" borderId="7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vertical="center"/>
    </xf>
    <xf numFmtId="0" fontId="10" fillId="0" borderId="7" xfId="3" applyFont="1" applyFill="1" applyBorder="1" applyAlignment="1">
      <alignment vertical="center"/>
    </xf>
    <xf numFmtId="165" fontId="10" fillId="0" borderId="12" xfId="3" applyNumberFormat="1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165" fontId="10" fillId="0" borderId="7" xfId="3" applyNumberFormat="1" applyFont="1" applyFill="1" applyBorder="1" applyAlignment="1">
      <alignment horizontal="center" vertical="center"/>
    </xf>
    <xf numFmtId="164" fontId="10" fillId="0" borderId="8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165" fontId="10" fillId="0" borderId="23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65" fontId="10" fillId="0" borderId="16" xfId="3" applyNumberFormat="1" applyFont="1" applyFill="1" applyBorder="1" applyAlignment="1">
      <alignment horizontal="center" vertical="center"/>
    </xf>
    <xf numFmtId="164" fontId="10" fillId="0" borderId="16" xfId="3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0" fontId="7" fillId="0" borderId="0" xfId="0" applyFont="1"/>
    <xf numFmtId="165" fontId="5" fillId="2" borderId="24" xfId="5" applyNumberFormat="1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165" fontId="5" fillId="2" borderId="20" xfId="5" applyNumberFormat="1" applyFont="1" applyFill="1" applyBorder="1" applyAlignment="1">
      <alignment horizontal="center" vertical="center" wrapText="1"/>
    </xf>
    <xf numFmtId="165" fontId="10" fillId="2" borderId="20" xfId="5" applyNumberFormat="1" applyFont="1" applyFill="1" applyBorder="1" applyAlignment="1">
      <alignment horizontal="center" vertical="center" wrapText="1"/>
    </xf>
    <xf numFmtId="165" fontId="5" fillId="0" borderId="26" xfId="5" applyNumberFormat="1" applyFont="1" applyFill="1" applyBorder="1" applyAlignment="1">
      <alignment horizontal="center" vertical="center" wrapText="1"/>
    </xf>
    <xf numFmtId="164" fontId="5" fillId="0" borderId="21" xfId="2" applyNumberFormat="1" applyFont="1" applyFill="1" applyBorder="1" applyAlignment="1">
      <alignment horizontal="center" vertical="center"/>
    </xf>
    <xf numFmtId="3" fontId="5" fillId="0" borderId="27" xfId="2" applyNumberFormat="1" applyFont="1" applyFill="1" applyBorder="1" applyAlignment="1">
      <alignment horizontal="center" vertical="center"/>
    </xf>
    <xf numFmtId="165" fontId="5" fillId="0" borderId="10" xfId="5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2" borderId="9" xfId="3" applyFont="1" applyFill="1" applyBorder="1" applyAlignment="1">
      <alignment horizontal="left" vertical="center" wrapText="1"/>
    </xf>
    <xf numFmtId="165" fontId="5" fillId="2" borderId="9" xfId="3" applyNumberFormat="1" applyFont="1" applyFill="1" applyBorder="1" applyAlignment="1">
      <alignment horizontal="center" vertical="center" wrapText="1"/>
    </xf>
    <xf numFmtId="165" fontId="5" fillId="2" borderId="9" xfId="3" applyNumberFormat="1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left" vertical="center" wrapText="1"/>
    </xf>
    <xf numFmtId="165" fontId="10" fillId="2" borderId="9" xfId="3" applyNumberFormat="1" applyFont="1" applyFill="1" applyBorder="1" applyAlignment="1">
      <alignment horizontal="center" vertical="center" wrapText="1"/>
    </xf>
    <xf numFmtId="165" fontId="10" fillId="2" borderId="9" xfId="3" applyNumberFormat="1" applyFont="1" applyFill="1" applyBorder="1" applyAlignment="1">
      <alignment horizontal="center" vertical="center"/>
    </xf>
    <xf numFmtId="165" fontId="10" fillId="2" borderId="0" xfId="5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top"/>
    </xf>
    <xf numFmtId="1" fontId="5" fillId="0" borderId="18" xfId="0" applyNumberFormat="1" applyFont="1" applyBorder="1" applyAlignment="1">
      <alignment horizontal="center" vertical="top"/>
    </xf>
    <xf numFmtId="0" fontId="5" fillId="0" borderId="17" xfId="5" applyFont="1" applyFill="1" applyBorder="1" applyAlignment="1">
      <alignment horizontal="center" vertical="top"/>
    </xf>
    <xf numFmtId="0" fontId="5" fillId="0" borderId="18" xfId="5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13" xfId="5" applyFont="1" applyFill="1" applyBorder="1" applyAlignment="1">
      <alignment horizontal="center" vertical="top"/>
    </xf>
    <xf numFmtId="1" fontId="5" fillId="0" borderId="13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3" fontId="10" fillId="2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top"/>
    </xf>
    <xf numFmtId="167" fontId="10" fillId="2" borderId="0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top"/>
    </xf>
    <xf numFmtId="3" fontId="14" fillId="0" borderId="0" xfId="0" applyNumberFormat="1" applyFont="1"/>
    <xf numFmtId="0" fontId="0" fillId="0" borderId="0" xfId="0" applyFill="1"/>
    <xf numFmtId="165" fontId="0" fillId="0" borderId="0" xfId="0" applyNumberFormat="1"/>
    <xf numFmtId="1" fontId="8" fillId="0" borderId="9" xfId="0" applyNumberFormat="1" applyFont="1" applyFill="1" applyBorder="1" applyAlignment="1">
      <alignment horizontal="center" vertical="center"/>
    </xf>
    <xf numFmtId="3" fontId="18" fillId="0" borderId="0" xfId="0" applyNumberFormat="1" applyFont="1"/>
    <xf numFmtId="0" fontId="18" fillId="0" borderId="0" xfId="0" applyFont="1"/>
    <xf numFmtId="3" fontId="7" fillId="0" borderId="0" xfId="0" applyNumberFormat="1" applyFont="1"/>
    <xf numFmtId="0" fontId="5" fillId="2" borderId="13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5" fillId="0" borderId="0" xfId="0" applyFont="1"/>
    <xf numFmtId="0" fontId="37" fillId="0" borderId="0" xfId="0" applyFont="1"/>
    <xf numFmtId="0" fontId="37" fillId="0" borderId="19" xfId="0" applyFont="1" applyBorder="1"/>
    <xf numFmtId="0" fontId="5" fillId="0" borderId="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1" fillId="0" borderId="18" xfId="0" applyFont="1" applyBorder="1"/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65" fontId="5" fillId="0" borderId="24" xfId="5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18" xfId="5" applyNumberFormat="1" applyFont="1" applyFill="1" applyBorder="1" applyAlignment="1">
      <alignment horizontal="center" vertical="center" wrapText="1"/>
    </xf>
    <xf numFmtId="1" fontId="5" fillId="0" borderId="21" xfId="2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left" vertical="center" wrapText="1"/>
    </xf>
    <xf numFmtId="165" fontId="5" fillId="0" borderId="21" xfId="2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top" wrapText="1"/>
    </xf>
    <xf numFmtId="165" fontId="10" fillId="2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65" fontId="9" fillId="2" borderId="9" xfId="5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center" wrapText="1" indent="1"/>
    </xf>
    <xf numFmtId="1" fontId="8" fillId="0" borderId="13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0" xfId="3"/>
    <xf numFmtId="165" fontId="2" fillId="0" borderId="0" xfId="3" applyNumberFormat="1" applyAlignment="1">
      <alignment horizontal="center"/>
    </xf>
    <xf numFmtId="0" fontId="2" fillId="0" borderId="0" xfId="3" applyFill="1"/>
    <xf numFmtId="0" fontId="23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0" fontId="27" fillId="2" borderId="0" xfId="4" applyFont="1" applyFill="1" applyBorder="1"/>
    <xf numFmtId="0" fontId="0" fillId="2" borderId="0" xfId="0" applyFill="1" applyBorder="1"/>
    <xf numFmtId="0" fontId="2" fillId="0" borderId="0" xfId="4"/>
    <xf numFmtId="0" fontId="2" fillId="0" borderId="0" xfId="3" applyBorder="1"/>
    <xf numFmtId="0" fontId="5" fillId="2" borderId="0" xfId="0" applyFont="1" applyFill="1" applyBorder="1" applyAlignment="1">
      <alignment horizontal="center"/>
    </xf>
    <xf numFmtId="0" fontId="11" fillId="2" borderId="0" xfId="4" applyFont="1" applyFill="1" applyBorder="1"/>
    <xf numFmtId="0" fontId="6" fillId="2" borderId="0" xfId="0" applyFont="1" applyFill="1" applyBorder="1" applyAlignment="1">
      <alignment horizontal="center"/>
    </xf>
    <xf numFmtId="0" fontId="12" fillId="0" borderId="0" xfId="0" applyFont="1"/>
    <xf numFmtId="0" fontId="29" fillId="2" borderId="0" xfId="0" applyFont="1" applyFill="1" applyBorder="1"/>
    <xf numFmtId="0" fontId="25" fillId="2" borderId="0" xfId="0" applyFont="1" applyFill="1" applyBorder="1"/>
    <xf numFmtId="0" fontId="2" fillId="2" borderId="0" xfId="3" applyFill="1" applyBorder="1"/>
    <xf numFmtId="0" fontId="28" fillId="2" borderId="0" xfId="0" applyFont="1" applyFill="1" applyBorder="1"/>
    <xf numFmtId="0" fontId="15" fillId="2" borderId="0" xfId="0" applyFont="1" applyFill="1" applyBorder="1"/>
    <xf numFmtId="0" fontId="12" fillId="2" borderId="0" xfId="0" applyFont="1" applyFill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Fill="1"/>
    <xf numFmtId="0" fontId="28" fillId="0" borderId="0" xfId="0" applyFont="1" applyFill="1"/>
    <xf numFmtId="1" fontId="5" fillId="0" borderId="17" xfId="0" applyNumberFormat="1" applyFont="1" applyFill="1" applyBorder="1" applyAlignment="1">
      <alignment horizontal="center" vertical="top"/>
    </xf>
    <xf numFmtId="0" fontId="5" fillId="0" borderId="30" xfId="2" applyFont="1" applyFill="1" applyBorder="1" applyAlignment="1">
      <alignment horizontal="center" vertical="top"/>
    </xf>
    <xf numFmtId="3" fontId="5" fillId="0" borderId="31" xfId="5" applyNumberFormat="1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top"/>
    </xf>
    <xf numFmtId="0" fontId="5" fillId="0" borderId="33" xfId="2" applyFont="1" applyFill="1" applyBorder="1" applyAlignment="1">
      <alignment horizontal="center" vertical="top"/>
    </xf>
    <xf numFmtId="0" fontId="5" fillId="0" borderId="34" xfId="2" applyFont="1" applyFill="1" applyBorder="1" applyAlignment="1">
      <alignment horizontal="center" vertical="top"/>
    </xf>
    <xf numFmtId="0" fontId="39" fillId="0" borderId="0" xfId="0" applyFont="1" applyAlignment="1">
      <alignment horizontal="left" indent="1"/>
    </xf>
    <xf numFmtId="1" fontId="10" fillId="0" borderId="0" xfId="0" applyNumberFormat="1" applyFont="1" applyBorder="1" applyAlignment="1">
      <alignment horizontal="left" vertical="top" indent="1"/>
    </xf>
    <xf numFmtId="0" fontId="23" fillId="0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3" fontId="0" fillId="0" borderId="0" xfId="0" applyNumberFormat="1" applyBorder="1"/>
    <xf numFmtId="1" fontId="5" fillId="0" borderId="19" xfId="0" applyNumberFormat="1" applyFont="1" applyBorder="1" applyAlignment="1">
      <alignment horizontal="center" vertical="center"/>
    </xf>
    <xf numFmtId="165" fontId="9" fillId="2" borderId="19" xfId="5" applyNumberFormat="1" applyFont="1" applyFill="1" applyBorder="1" applyAlignment="1">
      <alignment horizontal="center" vertical="center" wrapText="1"/>
    </xf>
    <xf numFmtId="3" fontId="5" fillId="2" borderId="19" xfId="5" applyNumberFormat="1" applyFont="1" applyFill="1" applyBorder="1" applyAlignment="1">
      <alignment horizontal="center" vertical="center" wrapText="1"/>
    </xf>
    <xf numFmtId="165" fontId="5" fillId="0" borderId="0" xfId="5" applyNumberFormat="1" applyFont="1" applyFill="1" applyBorder="1" applyAlignment="1">
      <alignment horizontal="center" vertical="center" wrapText="1"/>
    </xf>
    <xf numFmtId="3" fontId="5" fillId="0" borderId="0" xfId="5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/>
    </xf>
    <xf numFmtId="3" fontId="5" fillId="2" borderId="0" xfId="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65" fontId="5" fillId="2" borderId="0" xfId="5" applyNumberFormat="1" applyFont="1" applyFill="1" applyBorder="1" applyAlignment="1">
      <alignment horizontal="center" vertical="center" wrapText="1"/>
    </xf>
    <xf numFmtId="164" fontId="5" fillId="0" borderId="0" xfId="6" applyNumberFormat="1" applyFont="1" applyFill="1" applyBorder="1" applyAlignment="1">
      <alignment horizontal="center" vertical="center"/>
    </xf>
    <xf numFmtId="3" fontId="5" fillId="0" borderId="0" xfId="6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vertical="top" wrapText="1"/>
    </xf>
    <xf numFmtId="1" fontId="5" fillId="0" borderId="0" xfId="0" applyNumberFormat="1" applyFont="1" applyBorder="1" applyAlignment="1">
      <alignment horizontal="center" vertical="center"/>
    </xf>
    <xf numFmtId="165" fontId="5" fillId="0" borderId="0" xfId="5" applyNumberFormat="1" applyFont="1" applyFill="1" applyBorder="1" applyAlignment="1">
      <alignment horizontal="center" vertical="center"/>
    </xf>
    <xf numFmtId="166" fontId="5" fillId="0" borderId="0" xfId="5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top"/>
    </xf>
    <xf numFmtId="0" fontId="21" fillId="0" borderId="0" xfId="0" applyFont="1" applyBorder="1"/>
    <xf numFmtId="0" fontId="6" fillId="2" borderId="0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 wrapText="1"/>
    </xf>
    <xf numFmtId="165" fontId="5" fillId="2" borderId="19" xfId="0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9" fillId="5" borderId="0" xfId="0" applyFont="1" applyFill="1"/>
    <xf numFmtId="1" fontId="10" fillId="0" borderId="36" xfId="5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10" fillId="2" borderId="9" xfId="0" applyNumberFormat="1" applyFont="1" applyFill="1" applyBorder="1" applyAlignment="1">
      <alignment horizontal="center" vertical="center"/>
    </xf>
    <xf numFmtId="165" fontId="9" fillId="2" borderId="0" xfId="5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2" fillId="2" borderId="9" xfId="0" applyFont="1" applyFill="1" applyBorder="1" applyAlignment="1">
      <alignment horizontal="center" vertical="center"/>
    </xf>
    <xf numFmtId="0" fontId="42" fillId="0" borderId="9" xfId="5" applyFont="1" applyFill="1" applyBorder="1" applyAlignment="1">
      <alignment horizontal="center" vertical="center"/>
    </xf>
    <xf numFmtId="3" fontId="42" fillId="0" borderId="0" xfId="0" applyNumberFormat="1" applyFont="1"/>
    <xf numFmtId="0" fontId="41" fillId="0" borderId="0" xfId="0" applyFont="1"/>
    <xf numFmtId="0" fontId="44" fillId="0" borderId="0" xfId="0" applyFont="1"/>
    <xf numFmtId="1" fontId="10" fillId="0" borderId="19" xfId="0" applyNumberFormat="1" applyFont="1" applyBorder="1" applyAlignment="1">
      <alignment horizontal="center" vertical="center"/>
    </xf>
    <xf numFmtId="165" fontId="10" fillId="2" borderId="19" xfId="5" applyNumberFormat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Border="1"/>
    <xf numFmtId="3" fontId="5" fillId="2" borderId="1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42" fillId="0" borderId="34" xfId="0" applyFont="1" applyBorder="1" applyAlignment="1">
      <alignment horizontal="left" vertical="center"/>
    </xf>
    <xf numFmtId="0" fontId="7" fillId="0" borderId="0" xfId="0" applyFont="1" applyFill="1"/>
    <xf numFmtId="0" fontId="42" fillId="0" borderId="0" xfId="0" applyFont="1" applyFill="1"/>
    <xf numFmtId="0" fontId="8" fillId="0" borderId="0" xfId="0" applyFont="1"/>
    <xf numFmtId="3" fontId="41" fillId="0" borderId="0" xfId="0" applyNumberFormat="1" applyFont="1"/>
    <xf numFmtId="0" fontId="16" fillId="0" borderId="0" xfId="0" applyFont="1" applyFill="1"/>
    <xf numFmtId="0" fontId="19" fillId="0" borderId="0" xfId="0" applyFont="1" applyFill="1"/>
    <xf numFmtId="165" fontId="10" fillId="0" borderId="14" xfId="3" applyNumberFormat="1" applyFont="1" applyFill="1" applyBorder="1" applyAlignment="1">
      <alignment horizontal="center" vertical="center"/>
    </xf>
    <xf numFmtId="165" fontId="10" fillId="0" borderId="15" xfId="3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1" fontId="10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top"/>
    </xf>
    <xf numFmtId="0" fontId="0" fillId="8" borderId="0" xfId="0" applyFill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vertical="center" wrapText="1"/>
    </xf>
    <xf numFmtId="0" fontId="45" fillId="0" borderId="9" xfId="0" applyFont="1" applyBorder="1" applyAlignment="1">
      <alignment vertical="center"/>
    </xf>
    <xf numFmtId="0" fontId="45" fillId="0" borderId="18" xfId="0" applyFont="1" applyBorder="1" applyAlignment="1">
      <alignment vertical="center"/>
    </xf>
    <xf numFmtId="0" fontId="45" fillId="0" borderId="13" xfId="0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45" fillId="0" borderId="18" xfId="0" applyFont="1" applyBorder="1" applyAlignment="1">
      <alignment horizontal="left" vertical="center" wrapText="1"/>
    </xf>
    <xf numFmtId="0" fontId="51" fillId="0" borderId="0" xfId="0" applyFont="1"/>
    <xf numFmtId="0" fontId="8" fillId="0" borderId="13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1" fontId="8" fillId="0" borderId="20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/>
    </xf>
    <xf numFmtId="3" fontId="8" fillId="0" borderId="9" xfId="1" applyNumberFormat="1" applyFont="1" applyFill="1" applyBorder="1" applyAlignment="1">
      <alignment horizontal="center" vertical="center"/>
    </xf>
    <xf numFmtId="3" fontId="8" fillId="0" borderId="11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 wrapText="1"/>
    </xf>
    <xf numFmtId="165" fontId="8" fillId="0" borderId="18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/>
    </xf>
    <xf numFmtId="3" fontId="8" fillId="0" borderId="18" xfId="1" applyNumberFormat="1" applyFont="1" applyFill="1" applyBorder="1" applyAlignment="1">
      <alignment horizontal="center" vertical="center"/>
    </xf>
    <xf numFmtId="3" fontId="19" fillId="0" borderId="25" xfId="1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5" fontId="2" fillId="2" borderId="10" xfId="5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3" fontId="46" fillId="2" borderId="11" xfId="0" applyNumberFormat="1" applyFont="1" applyFill="1" applyBorder="1" applyAlignment="1">
      <alignment horizontal="center" vertical="center"/>
    </xf>
    <xf numFmtId="3" fontId="8" fillId="2" borderId="9" xfId="5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165" fontId="8" fillId="2" borderId="18" xfId="0" applyNumberFormat="1" applyFont="1" applyFill="1" applyBorder="1" applyAlignment="1">
      <alignment horizontal="center" vertical="center" wrapText="1"/>
    </xf>
    <xf numFmtId="165" fontId="2" fillId="2" borderId="24" xfId="5" applyNumberFormat="1" applyFont="1" applyFill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3" fontId="46" fillId="2" borderId="25" xfId="0" applyNumberFormat="1" applyFont="1" applyFill="1" applyBorder="1" applyAlignment="1">
      <alignment horizontal="center" vertical="center"/>
    </xf>
    <xf numFmtId="3" fontId="8" fillId="2" borderId="25" xfId="5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/>
    </xf>
    <xf numFmtId="1" fontId="5" fillId="0" borderId="9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67" fontId="5" fillId="0" borderId="9" xfId="0" applyNumberFormat="1" applyFont="1" applyFill="1" applyBorder="1" applyAlignment="1">
      <alignment horizontal="center"/>
    </xf>
    <xf numFmtId="167" fontId="5" fillId="0" borderId="9" xfId="5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1" fontId="5" fillId="0" borderId="18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8" fillId="0" borderId="19" xfId="1" applyFont="1" applyFill="1" applyBorder="1" applyAlignment="1">
      <alignment horizontal="center" vertical="center"/>
    </xf>
    <xf numFmtId="2" fontId="19" fillId="0" borderId="19" xfId="1" applyNumberFormat="1" applyFont="1" applyFill="1" applyBorder="1" applyAlignment="1">
      <alignment horizontal="center"/>
    </xf>
    <xf numFmtId="0" fontId="8" fillId="0" borderId="19" xfId="1" applyFont="1" applyFill="1" applyBorder="1" applyAlignment="1">
      <alignment horizontal="left" vertical="center" wrapText="1"/>
    </xf>
    <xf numFmtId="165" fontId="8" fillId="0" borderId="19" xfId="1" applyNumberFormat="1" applyFont="1" applyFill="1" applyBorder="1" applyAlignment="1">
      <alignment horizontal="center" vertical="center" wrapText="1"/>
    </xf>
    <xf numFmtId="165" fontId="19" fillId="0" borderId="19" xfId="1" applyNumberFormat="1" applyFont="1" applyFill="1" applyBorder="1" applyAlignment="1">
      <alignment horizontal="center" vertical="center" wrapText="1"/>
    </xf>
    <xf numFmtId="164" fontId="8" fillId="0" borderId="19" xfId="1" applyNumberFormat="1" applyFont="1" applyFill="1" applyBorder="1" applyAlignment="1">
      <alignment horizontal="center" vertical="center"/>
    </xf>
    <xf numFmtId="3" fontId="8" fillId="0" borderId="19" xfId="1" applyNumberFormat="1" applyFont="1" applyFill="1" applyBorder="1" applyAlignment="1">
      <alignment horizontal="center" vertical="center"/>
    </xf>
    <xf numFmtId="3" fontId="19" fillId="0" borderId="19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/>
    </xf>
    <xf numFmtId="0" fontId="10" fillId="0" borderId="9" xfId="0" applyFont="1" applyBorder="1" applyAlignment="1">
      <alignment vertical="top" wrapText="1"/>
    </xf>
    <xf numFmtId="165" fontId="5" fillId="2" borderId="1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top" wrapText="1"/>
    </xf>
    <xf numFmtId="0" fontId="5" fillId="2" borderId="13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2" borderId="9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2" borderId="13" xfId="0" applyFont="1" applyFill="1" applyBorder="1" applyAlignment="1">
      <alignment vertical="justify"/>
    </xf>
    <xf numFmtId="0" fontId="5" fillId="2" borderId="17" xfId="0" applyFont="1" applyFill="1" applyBorder="1" applyAlignment="1">
      <alignment vertical="top" wrapText="1"/>
    </xf>
    <xf numFmtId="165" fontId="5" fillId="2" borderId="25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vertical="top" wrapText="1"/>
    </xf>
    <xf numFmtId="0" fontId="51" fillId="0" borderId="0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top"/>
    </xf>
    <xf numFmtId="1" fontId="8" fillId="8" borderId="2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left" vertical="center" wrapText="1"/>
    </xf>
    <xf numFmtId="165" fontId="8" fillId="8" borderId="9" xfId="1" applyNumberFormat="1" applyFont="1" applyFill="1" applyBorder="1" applyAlignment="1">
      <alignment horizontal="center" vertical="center" wrapText="1"/>
    </xf>
    <xf numFmtId="165" fontId="8" fillId="8" borderId="10" xfId="1" applyNumberFormat="1" applyFont="1" applyFill="1" applyBorder="1" applyAlignment="1">
      <alignment horizontal="center" vertical="center" wrapText="1"/>
    </xf>
    <xf numFmtId="166" fontId="8" fillId="8" borderId="9" xfId="1" applyNumberFormat="1" applyFont="1" applyFill="1" applyBorder="1" applyAlignment="1">
      <alignment horizontal="center" vertical="center"/>
    </xf>
    <xf numFmtId="3" fontId="8" fillId="8" borderId="11" xfId="1" applyNumberFormat="1" applyFont="1" applyFill="1" applyBorder="1" applyAlignment="1">
      <alignment horizontal="center" vertical="center"/>
    </xf>
    <xf numFmtId="3" fontId="8" fillId="8" borderId="9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top"/>
    </xf>
    <xf numFmtId="0" fontId="8" fillId="0" borderId="18" xfId="1" applyFont="1" applyFill="1" applyBorder="1" applyAlignment="1">
      <alignment horizontal="center" vertical="top"/>
    </xf>
    <xf numFmtId="0" fontId="8" fillId="8" borderId="9" xfId="1" applyFont="1" applyFill="1" applyBorder="1" applyAlignment="1">
      <alignment horizontal="left" vertical="center" wrapText="1"/>
    </xf>
    <xf numFmtId="165" fontId="19" fillId="8" borderId="20" xfId="1" applyNumberFormat="1" applyFont="1" applyFill="1" applyBorder="1" applyAlignment="1">
      <alignment horizontal="center" vertical="center" wrapText="1"/>
    </xf>
    <xf numFmtId="164" fontId="19" fillId="8" borderId="9" xfId="1" applyNumberFormat="1" applyFont="1" applyFill="1" applyBorder="1" applyAlignment="1">
      <alignment horizontal="center" vertical="center"/>
    </xf>
    <xf numFmtId="3" fontId="19" fillId="8" borderId="11" xfId="1" applyNumberFormat="1" applyFont="1" applyFill="1" applyBorder="1" applyAlignment="1">
      <alignment horizontal="center" vertical="center"/>
    </xf>
    <xf numFmtId="3" fontId="19" fillId="8" borderId="9" xfId="1" applyNumberFormat="1" applyFont="1" applyFill="1" applyBorder="1" applyAlignment="1">
      <alignment horizontal="center" vertical="center" wrapText="1"/>
    </xf>
    <xf numFmtId="1" fontId="8" fillId="8" borderId="9" xfId="1" applyNumberFormat="1" applyFont="1" applyFill="1" applyBorder="1" applyAlignment="1">
      <alignment horizontal="center" vertical="center"/>
    </xf>
    <xf numFmtId="0" fontId="8" fillId="8" borderId="13" xfId="1" applyFont="1" applyFill="1" applyBorder="1" applyAlignment="1">
      <alignment horizontal="left" vertical="center" wrapText="1"/>
    </xf>
    <xf numFmtId="165" fontId="19" fillId="8" borderId="10" xfId="1" applyNumberFormat="1" applyFont="1" applyFill="1" applyBorder="1" applyAlignment="1">
      <alignment horizontal="center" vertical="center" wrapText="1"/>
    </xf>
    <xf numFmtId="166" fontId="19" fillId="8" borderId="9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5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5" fontId="19" fillId="2" borderId="10" xfId="5" applyNumberFormat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19" fillId="2" borderId="9" xfId="5" applyNumberFormat="1" applyFont="1" applyFill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165" fontId="8" fillId="2" borderId="10" xfId="5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165" fontId="10" fillId="0" borderId="10" xfId="5" applyNumberFormat="1" applyFont="1" applyFill="1" applyBorder="1" applyAlignment="1">
      <alignment horizontal="center" vertical="center" wrapText="1"/>
    </xf>
    <xf numFmtId="0" fontId="42" fillId="8" borderId="0" xfId="0" applyFont="1" applyFill="1"/>
    <xf numFmtId="0" fontId="15" fillId="8" borderId="0" xfId="0" applyFont="1" applyFill="1"/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0" xfId="0" applyAlignment="1"/>
    <xf numFmtId="165" fontId="10" fillId="0" borderId="3" xfId="3" applyNumberFormat="1" applyFont="1" applyFill="1" applyBorder="1" applyAlignment="1">
      <alignment horizontal="center" vertical="center"/>
    </xf>
    <xf numFmtId="164" fontId="10" fillId="0" borderId="3" xfId="3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top"/>
    </xf>
    <xf numFmtId="0" fontId="5" fillId="0" borderId="19" xfId="0" applyFont="1" applyBorder="1" applyAlignment="1">
      <alignment vertical="center" wrapText="1"/>
    </xf>
    <xf numFmtId="165" fontId="5" fillId="2" borderId="19" xfId="5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2" borderId="0" xfId="3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/>
    </xf>
    <xf numFmtId="3" fontId="5" fillId="2" borderId="37" xfId="0" applyNumberFormat="1" applyFont="1" applyFill="1" applyBorder="1" applyAlignment="1">
      <alignment horizontal="center" vertical="center"/>
    </xf>
    <xf numFmtId="3" fontId="5" fillId="2" borderId="13" xfId="5" applyNumberFormat="1" applyFont="1" applyFill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5" fontId="5" fillId="2" borderId="37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top" wrapText="1"/>
    </xf>
    <xf numFmtId="1" fontId="5" fillId="0" borderId="19" xfId="0" applyNumberFormat="1" applyFont="1" applyFill="1" applyBorder="1" applyAlignment="1">
      <alignment horizontal="center" vertical="top"/>
    </xf>
    <xf numFmtId="0" fontId="41" fillId="0" borderId="3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34" xfId="0" applyFont="1" applyFill="1" applyBorder="1" applyAlignment="1">
      <alignment horizontal="left" vertical="center"/>
    </xf>
    <xf numFmtId="0" fontId="10" fillId="2" borderId="1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top"/>
    </xf>
    <xf numFmtId="1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19" xfId="0" applyFont="1" applyBorder="1"/>
    <xf numFmtId="165" fontId="8" fillId="0" borderId="19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3" fontId="8" fillId="2" borderId="19" xfId="5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165" fontId="5" fillId="0" borderId="19" xfId="5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19" xfId="5" applyNumberFormat="1" applyFont="1" applyFill="1" applyBorder="1" applyAlignment="1">
      <alignment horizontal="center" vertical="center" wrapText="1"/>
    </xf>
    <xf numFmtId="165" fontId="10" fillId="0" borderId="0" xfId="5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2" fillId="0" borderId="9" xfId="5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1" fontId="52" fillId="0" borderId="9" xfId="0" applyNumberFormat="1" applyFont="1" applyBorder="1" applyAlignment="1">
      <alignment horizontal="center" vertical="center"/>
    </xf>
    <xf numFmtId="1" fontId="52" fillId="0" borderId="9" xfId="0" applyNumberFormat="1" applyFont="1" applyBorder="1" applyAlignment="1">
      <alignment horizontal="center"/>
    </xf>
    <xf numFmtId="0" fontId="52" fillId="0" borderId="9" xfId="0" applyNumberFormat="1" applyFont="1" applyBorder="1" applyAlignment="1">
      <alignment horizontal="center"/>
    </xf>
    <xf numFmtId="2" fontId="53" fillId="0" borderId="0" xfId="0" applyNumberFormat="1" applyFont="1" applyBorder="1" applyAlignment="1">
      <alignment horizontal="center"/>
    </xf>
    <xf numFmtId="0" fontId="52" fillId="2" borderId="11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left" indent="1"/>
    </xf>
    <xf numFmtId="0" fontId="55" fillId="0" borderId="18" xfId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30" xfId="2" applyFont="1" applyFill="1" applyBorder="1" applyAlignment="1">
      <alignment horizontal="center" vertical="top"/>
    </xf>
    <xf numFmtId="0" fontId="5" fillId="9" borderId="34" xfId="2" applyFont="1" applyFill="1" applyBorder="1" applyAlignment="1">
      <alignment horizontal="center" vertical="top"/>
    </xf>
    <xf numFmtId="0" fontId="21" fillId="9" borderId="18" xfId="0" applyFont="1" applyFill="1" applyBorder="1"/>
    <xf numFmtId="0" fontId="21" fillId="0" borderId="0" xfId="0" applyFont="1"/>
    <xf numFmtId="0" fontId="37" fillId="9" borderId="0" xfId="0" applyFont="1" applyFill="1"/>
    <xf numFmtId="3" fontId="56" fillId="0" borderId="0" xfId="0" applyNumberFormat="1" applyFont="1"/>
    <xf numFmtId="1" fontId="5" fillId="0" borderId="11" xfId="0" applyNumberFormat="1" applyFont="1" applyBorder="1" applyAlignment="1">
      <alignment horizontal="center"/>
    </xf>
    <xf numFmtId="1" fontId="8" fillId="0" borderId="9" xfId="1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left" vertical="center" wrapText="1" inden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19" fillId="0" borderId="10" xfId="1" applyNumberFormat="1" applyFont="1" applyFill="1" applyBorder="1" applyAlignment="1">
      <alignment horizontal="center" vertical="center" wrapText="1"/>
    </xf>
    <xf numFmtId="3" fontId="8" fillId="0" borderId="11" xfId="1" applyNumberFormat="1" applyFont="1" applyFill="1" applyBorder="1" applyAlignment="1">
      <alignment horizontal="center" vertical="center"/>
    </xf>
    <xf numFmtId="3" fontId="19" fillId="0" borderId="9" xfId="1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5" fillId="0" borderId="13" xfId="5" applyFont="1" applyFill="1" applyBorder="1" applyAlignment="1">
      <alignment horizontal="center" vertical="center"/>
    </xf>
    <xf numFmtId="1" fontId="8" fillId="0" borderId="13" xfId="1" applyNumberFormat="1" applyFont="1" applyFill="1" applyBorder="1" applyAlignment="1">
      <alignment horizontal="center" vertical="center"/>
    </xf>
    <xf numFmtId="0" fontId="39" fillId="0" borderId="10" xfId="0" applyFont="1" applyBorder="1" applyAlignment="1">
      <alignment horizontal="left" indent="1"/>
    </xf>
    <xf numFmtId="0" fontId="37" fillId="0" borderId="10" xfId="0" applyFont="1" applyBorder="1"/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5" fillId="0" borderId="0" xfId="3" applyFont="1" applyAlignment="1">
      <alignment horizontal="left"/>
    </xf>
    <xf numFmtId="0" fontId="0" fillId="2" borderId="0" xfId="0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2" fillId="2" borderId="0" xfId="3" applyFill="1" applyBorder="1" applyAlignment="1">
      <alignment horizontal="left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2" borderId="0" xfId="0" applyFont="1" applyFill="1" applyBorder="1" applyAlignment="1">
      <alignment horizontal="left"/>
    </xf>
    <xf numFmtId="0" fontId="28" fillId="2" borderId="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vertical="top"/>
    </xf>
    <xf numFmtId="165" fontId="5" fillId="2" borderId="0" xfId="0" applyNumberFormat="1" applyFont="1" applyFill="1" applyBorder="1" applyAlignment="1">
      <alignment horizontal="center" vertical="center"/>
    </xf>
    <xf numFmtId="0" fontId="10" fillId="0" borderId="56" xfId="3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/>
    </xf>
    <xf numFmtId="0" fontId="49" fillId="10" borderId="38" xfId="0" applyFont="1" applyFill="1" applyBorder="1" applyAlignment="1">
      <alignment horizontal="left"/>
    </xf>
    <xf numFmtId="0" fontId="49" fillId="10" borderId="39" xfId="0" applyFont="1" applyFill="1" applyBorder="1" applyAlignment="1">
      <alignment horizontal="left"/>
    </xf>
    <xf numFmtId="0" fontId="49" fillId="10" borderId="4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23" fillId="0" borderId="0" xfId="0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40" fillId="0" borderId="0" xfId="0" applyFont="1" applyFill="1" applyAlignment="1">
      <alignment horizontal="right"/>
    </xf>
    <xf numFmtId="0" fontId="24" fillId="0" borderId="0" xfId="0" applyFont="1" applyAlignment="1">
      <alignment horizontal="center"/>
    </xf>
    <xf numFmtId="0" fontId="39" fillId="3" borderId="38" xfId="0" applyFont="1" applyFill="1" applyBorder="1" applyAlignment="1">
      <alignment horizontal="left"/>
    </xf>
    <xf numFmtId="0" fontId="39" fillId="3" borderId="39" xfId="0" applyFont="1" applyFill="1" applyBorder="1" applyAlignment="1">
      <alignment horizontal="left"/>
    </xf>
    <xf numFmtId="0" fontId="39" fillId="3" borderId="40" xfId="0" applyFont="1" applyFill="1" applyBorder="1" applyAlignment="1">
      <alignment horizontal="left"/>
    </xf>
    <xf numFmtId="0" fontId="39" fillId="4" borderId="38" xfId="0" applyFont="1" applyFill="1" applyBorder="1" applyAlignment="1">
      <alignment horizontal="left"/>
    </xf>
    <xf numFmtId="0" fontId="39" fillId="4" borderId="39" xfId="0" applyFont="1" applyFill="1" applyBorder="1" applyAlignment="1">
      <alignment horizontal="left"/>
    </xf>
    <xf numFmtId="0" fontId="39" fillId="4" borderId="40" xfId="0" applyFont="1" applyFill="1" applyBorder="1" applyAlignment="1">
      <alignment horizontal="left"/>
    </xf>
    <xf numFmtId="0" fontId="22" fillId="5" borderId="38" xfId="0" applyFont="1" applyFill="1" applyBorder="1" applyAlignment="1">
      <alignment horizontal="left"/>
    </xf>
    <xf numFmtId="0" fontId="22" fillId="5" borderId="39" xfId="0" applyFont="1" applyFill="1" applyBorder="1" applyAlignment="1">
      <alignment horizontal="left"/>
    </xf>
    <xf numFmtId="0" fontId="22" fillId="5" borderId="4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 vertical="top"/>
    </xf>
    <xf numFmtId="1" fontId="5" fillId="0" borderId="17" xfId="0" applyNumberFormat="1" applyFont="1" applyBorder="1" applyAlignment="1">
      <alignment horizontal="center" vertical="top"/>
    </xf>
    <xf numFmtId="165" fontId="3" fillId="0" borderId="41" xfId="3" applyNumberFormat="1" applyFont="1" applyFill="1" applyBorder="1" applyAlignment="1">
      <alignment horizontal="center" vertical="center" wrapText="1"/>
    </xf>
    <xf numFmtId="165" fontId="3" fillId="0" borderId="42" xfId="3" applyNumberFormat="1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3" fillId="0" borderId="3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2" fontId="19" fillId="0" borderId="20" xfId="1" applyNumberFormat="1" applyFont="1" applyFill="1" applyBorder="1" applyAlignment="1">
      <alignment horizontal="center"/>
    </xf>
    <xf numFmtId="2" fontId="19" fillId="0" borderId="10" xfId="1" applyNumberFormat="1" applyFont="1" applyFill="1" applyBorder="1" applyAlignment="1">
      <alignment horizontal="center"/>
    </xf>
    <xf numFmtId="2" fontId="19" fillId="0" borderId="11" xfId="1" applyNumberFormat="1" applyFont="1" applyFill="1" applyBorder="1" applyAlignment="1">
      <alignment horizontal="center"/>
    </xf>
    <xf numFmtId="2" fontId="10" fillId="0" borderId="20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/>
    </xf>
    <xf numFmtId="3" fontId="41" fillId="0" borderId="34" xfId="0" applyNumberFormat="1" applyFont="1" applyBorder="1" applyAlignment="1">
      <alignment horizontal="left" vertical="center"/>
    </xf>
    <xf numFmtId="0" fontId="41" fillId="0" borderId="34" xfId="0" applyFont="1" applyFill="1" applyBorder="1" applyAlignment="1">
      <alignment horizontal="left" vertical="center"/>
    </xf>
    <xf numFmtId="1" fontId="10" fillId="0" borderId="2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10" fillId="0" borderId="41" xfId="3" applyNumberFormat="1" applyFont="1" applyFill="1" applyBorder="1" applyAlignment="1">
      <alignment horizontal="center" vertical="center" wrapText="1"/>
    </xf>
    <xf numFmtId="165" fontId="10" fillId="0" borderId="42" xfId="3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42" fillId="0" borderId="3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8" borderId="34" xfId="0" applyFont="1" applyFill="1" applyBorder="1" applyAlignment="1">
      <alignment horizontal="left" vertical="center"/>
    </xf>
    <xf numFmtId="0" fontId="41" fillId="8" borderId="0" xfId="0" applyFont="1" applyFill="1" applyAlignment="1">
      <alignment horizontal="left" vertical="center"/>
    </xf>
    <xf numFmtId="1" fontId="19" fillId="8" borderId="20" xfId="1" applyNumberFormat="1" applyFont="1" applyFill="1" applyBorder="1" applyAlignment="1">
      <alignment horizontal="center" vertical="center"/>
    </xf>
    <xf numFmtId="0" fontId="19" fillId="8" borderId="10" xfId="1" applyFont="1" applyFill="1" applyBorder="1" applyAlignment="1">
      <alignment horizontal="center" vertical="center"/>
    </xf>
    <xf numFmtId="0" fontId="19" fillId="8" borderId="11" xfId="1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34" xfId="0" applyFill="1" applyBorder="1" applyAlignment="1">
      <alignment horizontal="left" vertical="center"/>
    </xf>
    <xf numFmtId="0" fontId="0" fillId="0" borderId="0" xfId="0" applyBorder="1" applyAlignment="1"/>
    <xf numFmtId="0" fontId="47" fillId="0" borderId="1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19" fillId="8" borderId="20" xfId="1" applyFont="1" applyFill="1" applyBorder="1" applyAlignment="1">
      <alignment horizontal="center" vertical="center"/>
    </xf>
    <xf numFmtId="3" fontId="42" fillId="0" borderId="34" xfId="0" applyNumberFormat="1" applyFont="1" applyBorder="1" applyAlignment="1">
      <alignment horizontal="left" vertical="center"/>
    </xf>
    <xf numFmtId="0" fontId="10" fillId="2" borderId="20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0" fontId="10" fillId="0" borderId="20" xfId="5" applyFont="1" applyFill="1" applyBorder="1" applyAlignment="1">
      <alignment horizontal="center" vertical="center"/>
    </xf>
    <xf numFmtId="0" fontId="10" fillId="0" borderId="11" xfId="5" applyFont="1" applyFill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" fontId="5" fillId="0" borderId="13" xfId="0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" fontId="10" fillId="0" borderId="51" xfId="0" applyNumberFormat="1" applyFont="1" applyFill="1" applyBorder="1" applyAlignment="1">
      <alignment horizontal="center" vertical="center"/>
    </xf>
    <xf numFmtId="0" fontId="51" fillId="0" borderId="26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0" fillId="2" borderId="20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horizontal="center" vertical="center"/>
    </xf>
    <xf numFmtId="0" fontId="10" fillId="2" borderId="11" xfId="5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top"/>
    </xf>
    <xf numFmtId="0" fontId="10" fillId="0" borderId="4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3" xfId="2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top"/>
    </xf>
    <xf numFmtId="0" fontId="42" fillId="0" borderId="3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5" fillId="2" borderId="46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2" fontId="10" fillId="0" borderId="20" xfId="1" applyNumberFormat="1" applyFont="1" applyFill="1" applyBorder="1" applyAlignment="1">
      <alignment horizontal="center"/>
    </xf>
    <xf numFmtId="2" fontId="10" fillId="0" borderId="10" xfId="1" applyNumberFormat="1" applyFont="1" applyFill="1" applyBorder="1" applyAlignment="1">
      <alignment horizontal="center"/>
    </xf>
    <xf numFmtId="2" fontId="10" fillId="0" borderId="11" xfId="1" applyNumberFormat="1" applyFont="1" applyFill="1" applyBorder="1" applyAlignment="1">
      <alignment horizontal="center"/>
    </xf>
    <xf numFmtId="0" fontId="53" fillId="2" borderId="10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top"/>
    </xf>
    <xf numFmtId="0" fontId="5" fillId="9" borderId="18" xfId="0" applyFont="1" applyFill="1" applyBorder="1" applyAlignment="1">
      <alignment horizontal="center" vertical="top"/>
    </xf>
    <xf numFmtId="2" fontId="53" fillId="0" borderId="20" xfId="0" applyNumberFormat="1" applyFont="1" applyBorder="1" applyAlignment="1">
      <alignment horizontal="center"/>
    </xf>
    <xf numFmtId="2" fontId="53" fillId="0" borderId="10" xfId="0" applyNumberFormat="1" applyFont="1" applyBorder="1" applyAlignment="1">
      <alignment horizontal="center"/>
    </xf>
    <xf numFmtId="2" fontId="53" fillId="0" borderId="11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top"/>
    </xf>
    <xf numFmtId="0" fontId="21" fillId="0" borderId="18" xfId="0" applyFont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1" fontId="42" fillId="0" borderId="13" xfId="0" applyNumberFormat="1" applyFont="1" applyBorder="1" applyAlignment="1">
      <alignment horizontal="center" vertical="top"/>
    </xf>
    <xf numFmtId="1" fontId="42" fillId="0" borderId="18" xfId="0" applyNumberFormat="1" applyFont="1" applyBorder="1" applyAlignment="1">
      <alignment horizontal="center" vertical="top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10" borderId="0" xfId="0" applyFont="1" applyFill="1" applyAlignment="1"/>
    <xf numFmtId="0" fontId="0" fillId="10" borderId="0" xfId="0" applyFill="1" applyAlignment="1"/>
  </cellXfs>
  <cellStyles count="7">
    <cellStyle name="20 % – Zvýraznění4" xfId="1" builtinId="42"/>
    <cellStyle name="Excel Built-in Normal" xfId="2"/>
    <cellStyle name="normální" xfId="0" builtinId="0"/>
    <cellStyle name="normální_List1" xfId="3"/>
    <cellStyle name="normální_List1_Investice bílá kniha II" xfId="4"/>
    <cellStyle name="normální_neinvestice" xfId="5"/>
    <cellStyle name="Správně" xfId="6" builtin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showGridLines="0" tabSelected="1" workbookViewId="0">
      <selection activeCell="B5" sqref="B5"/>
    </sheetView>
  </sheetViews>
  <sheetFormatPr defaultRowHeight="15"/>
  <cols>
    <col min="1" max="1" width="3" customWidth="1"/>
    <col min="7" max="7" width="11.140625" customWidth="1"/>
    <col min="8" max="8" width="9.5703125" customWidth="1"/>
    <col min="9" max="9" width="5.85546875" customWidth="1"/>
    <col min="11" max="11" width="7.42578125" customWidth="1"/>
    <col min="13" max="13" width="2.140625" style="244" customWidth="1"/>
    <col min="17" max="17" width="9.85546875" customWidth="1"/>
    <col min="18" max="18" width="4.7109375" customWidth="1"/>
  </cols>
  <sheetData>
    <row r="1" spans="1:17" ht="15.75">
      <c r="A1" s="300"/>
      <c r="B1" s="300"/>
      <c r="C1" s="300"/>
      <c r="D1" s="300"/>
      <c r="E1" s="300"/>
      <c r="F1" s="300"/>
      <c r="G1" s="300"/>
      <c r="H1" s="301"/>
      <c r="I1" s="300"/>
      <c r="J1" s="300"/>
      <c r="K1" s="300"/>
      <c r="L1" s="300"/>
      <c r="M1" s="302"/>
      <c r="N1" s="300"/>
      <c r="O1" s="645" t="s">
        <v>1017</v>
      </c>
      <c r="P1" s="645"/>
      <c r="Q1" s="645"/>
    </row>
    <row r="2" spans="1:17" ht="15.75">
      <c r="A2" s="300"/>
      <c r="B2" s="300"/>
      <c r="C2" s="300"/>
      <c r="D2" s="300"/>
      <c r="E2" s="300"/>
      <c r="F2" s="300"/>
      <c r="G2" s="300"/>
      <c r="H2" s="301"/>
      <c r="I2" s="300"/>
      <c r="J2" s="300"/>
      <c r="K2" s="300"/>
      <c r="L2" s="300"/>
      <c r="M2" s="302"/>
      <c r="N2" s="300"/>
      <c r="O2" s="646" t="s">
        <v>1251</v>
      </c>
      <c r="P2" s="647"/>
      <c r="Q2" s="647"/>
    </row>
    <row r="3" spans="1:17" ht="15.75">
      <c r="A3" s="300"/>
      <c r="B3" s="300"/>
      <c r="C3" s="300"/>
      <c r="D3" s="300"/>
      <c r="E3" s="300"/>
      <c r="F3" s="300"/>
      <c r="G3" s="300"/>
      <c r="H3" s="301"/>
      <c r="I3" s="300"/>
      <c r="J3" s="300"/>
      <c r="K3" s="300"/>
      <c r="L3" s="300"/>
      <c r="M3" s="302"/>
      <c r="N3" s="300"/>
      <c r="O3" s="334"/>
      <c r="P3" s="334"/>
      <c r="Q3" s="334"/>
    </row>
    <row r="4" spans="1:17" ht="15.75">
      <c r="A4" s="300"/>
      <c r="B4" s="300"/>
      <c r="C4" s="300"/>
      <c r="D4" s="300"/>
      <c r="E4" s="300"/>
      <c r="F4" s="300"/>
      <c r="G4" s="300"/>
      <c r="H4" s="301"/>
      <c r="I4" s="300"/>
      <c r="J4" s="300"/>
      <c r="K4" s="300"/>
      <c r="L4" s="300"/>
      <c r="M4" s="302"/>
      <c r="N4" s="300"/>
      <c r="O4" s="334"/>
      <c r="P4" s="334"/>
      <c r="Q4" s="334"/>
    </row>
    <row r="5" spans="1:17" ht="15.75">
      <c r="A5" s="300"/>
      <c r="B5" s="300"/>
      <c r="C5" s="300"/>
      <c r="D5" s="300"/>
      <c r="E5" s="300"/>
      <c r="F5" s="300"/>
      <c r="G5" s="300"/>
      <c r="H5" s="301"/>
      <c r="I5" s="300"/>
      <c r="J5" s="300"/>
      <c r="K5" s="300"/>
      <c r="L5" s="300"/>
      <c r="M5" s="302"/>
      <c r="N5" s="300"/>
      <c r="O5" s="334"/>
      <c r="P5" s="334"/>
      <c r="Q5" s="334"/>
    </row>
    <row r="6" spans="1:17" ht="15.75">
      <c r="A6" s="300"/>
      <c r="B6" s="300"/>
      <c r="C6" s="300"/>
      <c r="D6" s="300"/>
      <c r="E6" s="300"/>
      <c r="F6" s="300"/>
      <c r="G6" s="300"/>
      <c r="H6" s="301"/>
      <c r="I6" s="300"/>
      <c r="J6" s="300"/>
      <c r="K6" s="300"/>
      <c r="L6" s="300"/>
      <c r="M6" s="302"/>
      <c r="N6" s="300"/>
      <c r="O6" s="334"/>
      <c r="P6" s="334"/>
      <c r="Q6" s="334"/>
    </row>
    <row r="7" spans="1:17" ht="15.75">
      <c r="A7" s="300"/>
      <c r="B7" s="300"/>
      <c r="C7" s="300"/>
      <c r="D7" s="300"/>
      <c r="E7" s="300"/>
      <c r="F7" s="300"/>
      <c r="G7" s="300"/>
      <c r="H7" s="301"/>
      <c r="I7" s="300"/>
      <c r="J7" s="300"/>
      <c r="K7" s="300"/>
      <c r="L7" s="300"/>
      <c r="M7" s="302"/>
      <c r="N7" s="300"/>
      <c r="O7" s="334"/>
      <c r="P7" s="334"/>
      <c r="Q7" s="334"/>
    </row>
    <row r="8" spans="1:17" ht="4.9000000000000004" customHeight="1">
      <c r="A8" s="300"/>
      <c r="B8" s="300"/>
      <c r="C8" s="300"/>
      <c r="D8" s="300"/>
      <c r="E8" s="300"/>
      <c r="F8" s="300"/>
      <c r="G8" s="300"/>
      <c r="H8" s="301"/>
      <c r="I8" s="300"/>
      <c r="J8" s="300"/>
      <c r="K8" s="300"/>
      <c r="L8" s="300"/>
      <c r="M8" s="302"/>
      <c r="N8" s="300"/>
      <c r="O8" s="303"/>
      <c r="P8" s="303"/>
      <c r="Q8" s="303"/>
    </row>
    <row r="9" spans="1:17" ht="18">
      <c r="A9" s="648" t="s">
        <v>1018</v>
      </c>
      <c r="B9" s="648"/>
      <c r="C9" s="648"/>
      <c r="D9" s="648"/>
      <c r="E9" s="648"/>
      <c r="F9" s="648"/>
      <c r="G9" s="648"/>
      <c r="H9" s="648"/>
      <c r="I9" s="648"/>
      <c r="J9" s="648"/>
      <c r="K9" s="648"/>
      <c r="L9" s="648"/>
      <c r="M9" s="648"/>
      <c r="N9" s="648"/>
      <c r="O9" s="648"/>
      <c r="P9" s="648"/>
      <c r="Q9" s="648"/>
    </row>
    <row r="10" spans="1:17" ht="18">
      <c r="A10" s="648" t="s">
        <v>1246</v>
      </c>
      <c r="B10" s="648"/>
      <c r="C10" s="648"/>
      <c r="D10" s="648"/>
      <c r="E10" s="648"/>
      <c r="F10" s="648"/>
      <c r="G10" s="648"/>
      <c r="H10" s="648"/>
      <c r="I10" s="648"/>
      <c r="J10" s="648"/>
      <c r="K10" s="648"/>
      <c r="L10" s="648"/>
      <c r="M10" s="648"/>
      <c r="N10" s="648"/>
      <c r="O10" s="648"/>
      <c r="P10" s="648"/>
      <c r="Q10" s="648"/>
    </row>
    <row r="11" spans="1:17" ht="17.45" customHeight="1">
      <c r="D11" s="300"/>
      <c r="E11" s="300"/>
      <c r="G11" s="304"/>
      <c r="Q11" s="300"/>
    </row>
    <row r="12" spans="1:17" ht="17.45" customHeight="1">
      <c r="D12" s="300"/>
      <c r="E12" s="300"/>
      <c r="G12" s="304"/>
      <c r="Q12" s="300"/>
    </row>
    <row r="13" spans="1:17">
      <c r="Q13" s="300"/>
    </row>
    <row r="14" spans="1:17" ht="15.75">
      <c r="A14" s="300"/>
      <c r="B14" s="305" t="s">
        <v>1019</v>
      </c>
      <c r="I14" s="300"/>
      <c r="L14" s="306"/>
      <c r="M14" s="306"/>
      <c r="N14" s="307"/>
      <c r="O14" s="307"/>
      <c r="P14" s="307"/>
    </row>
    <row r="15" spans="1:17">
      <c r="A15" s="300"/>
      <c r="I15" s="300"/>
      <c r="K15" s="308"/>
      <c r="L15" s="307"/>
      <c r="M15" s="307"/>
      <c r="N15" s="307"/>
      <c r="O15" s="307"/>
      <c r="P15" s="307"/>
    </row>
    <row r="16" spans="1:17" ht="3.6" customHeight="1" thickBot="1">
      <c r="A16" s="300"/>
      <c r="D16" s="304"/>
      <c r="I16" s="309"/>
      <c r="J16" s="252"/>
      <c r="L16" s="310"/>
      <c r="M16" s="310"/>
      <c r="N16" s="311"/>
      <c r="O16" s="307"/>
      <c r="P16" s="307"/>
    </row>
    <row r="17" spans="1:17" ht="15.75" thickBot="1">
      <c r="A17" s="300"/>
      <c r="C17" s="649" t="s">
        <v>25</v>
      </c>
      <c r="D17" s="650"/>
      <c r="E17" s="650"/>
      <c r="F17" s="650"/>
      <c r="G17" s="650"/>
      <c r="H17" s="651"/>
      <c r="I17" s="309"/>
      <c r="J17" s="633" t="s">
        <v>1020</v>
      </c>
      <c r="L17" s="312"/>
      <c r="M17" s="312"/>
      <c r="N17" s="311"/>
      <c r="O17" s="307"/>
      <c r="P17" s="307"/>
    </row>
    <row r="18" spans="1:17" ht="3.6" customHeight="1">
      <c r="A18" s="300"/>
      <c r="C18" s="626"/>
      <c r="D18" s="627"/>
      <c r="E18" s="628"/>
      <c r="F18" s="626"/>
      <c r="G18" s="626"/>
      <c r="H18" s="626"/>
      <c r="I18" s="309"/>
      <c r="J18" s="634"/>
      <c r="L18" s="312"/>
      <c r="M18" s="312"/>
      <c r="N18" s="311"/>
      <c r="O18" s="307"/>
      <c r="P18" s="307"/>
    </row>
    <row r="19" spans="1:17">
      <c r="A19" s="300"/>
      <c r="C19" s="626"/>
      <c r="D19" s="629"/>
      <c r="E19" s="626"/>
      <c r="F19" s="626"/>
      <c r="G19" s="626"/>
      <c r="H19" s="626"/>
      <c r="I19" s="309"/>
      <c r="J19" s="634"/>
      <c r="L19" s="310"/>
      <c r="M19" s="310"/>
      <c r="N19" s="311"/>
      <c r="O19" s="307"/>
      <c r="P19" s="307"/>
    </row>
    <row r="20" spans="1:17" ht="3.6" customHeight="1" thickBot="1">
      <c r="A20" s="300"/>
      <c r="C20" s="626"/>
      <c r="D20" s="629"/>
      <c r="E20" s="626"/>
      <c r="F20" s="626"/>
      <c r="G20" s="626"/>
      <c r="H20" s="626"/>
      <c r="I20" s="309"/>
      <c r="J20" s="634"/>
      <c r="L20" s="310"/>
      <c r="M20" s="310"/>
      <c r="N20" s="311"/>
      <c r="O20" s="307"/>
      <c r="P20" s="307"/>
    </row>
    <row r="21" spans="1:17" ht="15.75" thickBot="1">
      <c r="A21" s="300"/>
      <c r="C21" s="652" t="s">
        <v>26</v>
      </c>
      <c r="D21" s="653"/>
      <c r="E21" s="653"/>
      <c r="F21" s="653"/>
      <c r="G21" s="653"/>
      <c r="H21" s="654"/>
      <c r="I21" s="309"/>
      <c r="J21" s="633" t="s">
        <v>1235</v>
      </c>
      <c r="L21" s="310"/>
      <c r="M21" s="310"/>
      <c r="N21" s="311"/>
      <c r="O21" s="307"/>
      <c r="P21" s="307"/>
    </row>
    <row r="22" spans="1:17" ht="16.5" thickBot="1">
      <c r="A22" s="300"/>
      <c r="B22" s="314"/>
      <c r="C22" s="630"/>
      <c r="D22" s="631"/>
      <c r="E22" s="630"/>
      <c r="F22" s="630"/>
      <c r="G22" s="630"/>
      <c r="H22" s="630"/>
      <c r="I22" s="316"/>
      <c r="J22" s="635"/>
    </row>
    <row r="23" spans="1:17" ht="15.75" thickBot="1">
      <c r="A23" s="300"/>
      <c r="B23" s="307"/>
      <c r="C23" s="655" t="s">
        <v>1233</v>
      </c>
      <c r="D23" s="656"/>
      <c r="E23" s="656"/>
      <c r="F23" s="656"/>
      <c r="G23" s="656"/>
      <c r="H23" s="657"/>
      <c r="I23" s="307"/>
      <c r="J23" s="636" t="s">
        <v>1244</v>
      </c>
      <c r="Q23" s="300"/>
    </row>
    <row r="24" spans="1:17" ht="3.6" customHeight="1">
      <c r="A24" s="300"/>
      <c r="B24" s="307"/>
      <c r="C24" s="630"/>
      <c r="D24" s="632"/>
      <c r="E24" s="631"/>
      <c r="F24" s="631"/>
      <c r="G24" s="631"/>
      <c r="H24" s="631"/>
      <c r="I24" s="307"/>
      <c r="J24" s="636"/>
      <c r="Q24" s="300"/>
    </row>
    <row r="25" spans="1:17" ht="15.75">
      <c r="A25" s="300"/>
      <c r="B25" s="314"/>
      <c r="C25" s="630"/>
      <c r="D25" s="632"/>
      <c r="E25" s="644"/>
      <c r="F25" s="644"/>
      <c r="G25" s="644"/>
      <c r="H25" s="644"/>
      <c r="I25" s="307"/>
      <c r="J25" s="636"/>
      <c r="Q25" s="300"/>
    </row>
    <row r="26" spans="1:17" ht="3.6" customHeight="1" thickBot="1">
      <c r="A26" s="300"/>
      <c r="B26" s="314"/>
      <c r="C26" s="630"/>
      <c r="D26" s="632"/>
      <c r="E26" s="631"/>
      <c r="F26" s="631"/>
      <c r="G26" s="631"/>
      <c r="H26" s="631"/>
      <c r="I26" s="307"/>
      <c r="J26" s="636"/>
      <c r="Q26" s="300"/>
    </row>
    <row r="27" spans="1:17" ht="16.5" thickBot="1">
      <c r="A27" s="300"/>
      <c r="B27" s="314"/>
      <c r="C27" s="641" t="s">
        <v>1234</v>
      </c>
      <c r="D27" s="642"/>
      <c r="E27" s="642"/>
      <c r="F27" s="642"/>
      <c r="G27" s="642"/>
      <c r="H27" s="643"/>
      <c r="I27" s="307"/>
      <c r="J27" s="636" t="s">
        <v>1245</v>
      </c>
      <c r="Q27" s="300"/>
    </row>
    <row r="28" spans="1:17">
      <c r="A28" s="300"/>
      <c r="B28" s="307"/>
      <c r="C28" s="307"/>
      <c r="D28" s="315"/>
      <c r="E28" s="307"/>
      <c r="F28" s="307"/>
      <c r="G28" s="307"/>
      <c r="H28" s="307"/>
      <c r="I28" s="307"/>
      <c r="J28" s="318"/>
      <c r="Q28" s="300"/>
    </row>
    <row r="29" spans="1:17" ht="15.75">
      <c r="B29" s="314"/>
      <c r="C29" s="307"/>
      <c r="D29" s="315"/>
      <c r="E29" s="307"/>
      <c r="F29" s="307"/>
      <c r="G29" s="307"/>
      <c r="H29" s="307"/>
      <c r="I29" s="307"/>
      <c r="J29" s="318"/>
      <c r="Q29" s="300"/>
    </row>
    <row r="30" spans="1:17">
      <c r="B30" s="307"/>
      <c r="C30" s="307"/>
      <c r="D30" s="307"/>
      <c r="E30" s="319"/>
      <c r="F30" s="307"/>
      <c r="G30" s="307"/>
      <c r="H30" s="307"/>
      <c r="I30" s="307"/>
      <c r="J30" s="317"/>
    </row>
    <row r="31" spans="1:17">
      <c r="E31" s="313"/>
      <c r="J31" s="320"/>
    </row>
    <row r="33" spans="2:8">
      <c r="B33" s="321" t="s">
        <v>1021</v>
      </c>
      <c r="C33" s="322"/>
      <c r="D33" s="322"/>
      <c r="E33" s="323"/>
      <c r="F33" s="322"/>
      <c r="G33" s="322"/>
      <c r="H33" s="322"/>
    </row>
    <row r="34" spans="2:8">
      <c r="E34" s="304"/>
    </row>
    <row r="35" spans="2:8" ht="12.95" customHeight="1"/>
    <row r="36" spans="2:8" ht="15.75">
      <c r="B36" s="324"/>
      <c r="C36" s="325"/>
    </row>
  </sheetData>
  <mergeCells count="9">
    <mergeCell ref="C27:H27"/>
    <mergeCell ref="E25:H25"/>
    <mergeCell ref="O1:Q1"/>
    <mergeCell ref="O2:Q2"/>
    <mergeCell ref="A9:Q9"/>
    <mergeCell ref="A10:Q10"/>
    <mergeCell ref="C17:H17"/>
    <mergeCell ref="C21:H21"/>
    <mergeCell ref="C23:H23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0"/>
  <sheetViews>
    <sheetView showGridLines="0" topLeftCell="A85" zoomScaleNormal="100" workbookViewId="0">
      <selection activeCell="H95" sqref="H95"/>
    </sheetView>
  </sheetViews>
  <sheetFormatPr defaultRowHeight="15"/>
  <cols>
    <col min="1" max="1" width="4" customWidth="1"/>
    <col min="2" max="2" width="8.140625" customWidth="1"/>
    <col min="3" max="3" width="9.28515625" customWidth="1"/>
    <col min="4" max="4" width="6" customWidth="1"/>
    <col min="5" max="5" width="28.7109375" customWidth="1"/>
    <col min="6" max="11" width="12.5703125" customWidth="1"/>
    <col min="12" max="12" width="9.42578125" customWidth="1"/>
    <col min="13" max="14" width="12.5703125" customWidth="1"/>
  </cols>
  <sheetData>
    <row r="1" spans="1:13">
      <c r="A1" s="50" t="s">
        <v>25</v>
      </c>
      <c r="B1" s="50"/>
      <c r="C1" s="50"/>
      <c r="D1" s="50"/>
      <c r="E1" s="50"/>
    </row>
    <row r="2" spans="1:13" ht="6.75" customHeight="1" thickBot="1">
      <c r="A2" s="391"/>
      <c r="B2" s="391"/>
      <c r="C2" s="391"/>
      <c r="D2" s="391"/>
      <c r="E2" s="391"/>
    </row>
    <row r="3" spans="1:13" ht="24">
      <c r="A3" s="1" t="s">
        <v>0</v>
      </c>
      <c r="B3" s="2" t="s">
        <v>1</v>
      </c>
      <c r="C3" s="3" t="s">
        <v>2</v>
      </c>
      <c r="D3" s="4" t="s">
        <v>3</v>
      </c>
      <c r="E3" s="3" t="s">
        <v>4</v>
      </c>
      <c r="F3" s="667" t="s">
        <v>5</v>
      </c>
      <c r="G3" s="668"/>
      <c r="H3" s="22" t="s">
        <v>6</v>
      </c>
      <c r="I3" s="5" t="s">
        <v>7</v>
      </c>
      <c r="J3" s="6" t="s">
        <v>8</v>
      </c>
      <c r="K3" s="44" t="s">
        <v>9</v>
      </c>
    </row>
    <row r="4" spans="1:13" ht="15.75" thickBot="1">
      <c r="A4" s="7" t="s">
        <v>10</v>
      </c>
      <c r="B4" s="8"/>
      <c r="C4" s="12"/>
      <c r="D4" s="10"/>
      <c r="E4" s="9"/>
      <c r="F4" s="23" t="s">
        <v>11</v>
      </c>
      <c r="G4" s="24" t="s">
        <v>12</v>
      </c>
      <c r="H4" s="25" t="s">
        <v>13</v>
      </c>
      <c r="I4" s="11" t="s">
        <v>14</v>
      </c>
      <c r="J4" s="13" t="s">
        <v>15</v>
      </c>
      <c r="K4" s="45" t="s">
        <v>16</v>
      </c>
    </row>
    <row r="5" spans="1:13" ht="4.5" customHeight="1">
      <c r="A5" s="42"/>
      <c r="B5" s="49"/>
      <c r="C5" s="48"/>
      <c r="D5" s="49"/>
      <c r="E5" s="43"/>
      <c r="F5" s="47"/>
      <c r="G5" s="47"/>
      <c r="H5" s="47"/>
      <c r="I5" s="52"/>
      <c r="J5" s="48"/>
      <c r="K5" s="51"/>
    </row>
    <row r="6" spans="1:13" ht="15.2" customHeight="1">
      <c r="A6" s="63">
        <v>1</v>
      </c>
      <c r="B6" s="14"/>
      <c r="C6" s="34" t="s">
        <v>17</v>
      </c>
      <c r="D6" s="14" t="s">
        <v>18</v>
      </c>
      <c r="E6" s="67" t="s">
        <v>24</v>
      </c>
      <c r="F6" s="68">
        <v>8.39</v>
      </c>
      <c r="G6" s="68">
        <v>8.5500000000000007</v>
      </c>
      <c r="H6" s="17">
        <f>G6-F6</f>
        <v>0.16000000000000014</v>
      </c>
      <c r="I6" s="32">
        <v>6.6</v>
      </c>
      <c r="J6" s="18">
        <v>263</v>
      </c>
      <c r="K6" s="19">
        <f>SUM(H6*I6*J6)</f>
        <v>277.72800000000024</v>
      </c>
    </row>
    <row r="7" spans="1:13" ht="15.2" customHeight="1">
      <c r="A7" s="77"/>
      <c r="B7" s="14"/>
      <c r="C7" s="34" t="s">
        <v>17</v>
      </c>
      <c r="D7" s="14" t="s">
        <v>18</v>
      </c>
      <c r="E7" s="400" t="s">
        <v>21</v>
      </c>
      <c r="F7" s="68">
        <v>12.68</v>
      </c>
      <c r="G7" s="68">
        <v>12.922000000000001</v>
      </c>
      <c r="H7" s="35">
        <f>G7-F7</f>
        <v>0.24200000000000088</v>
      </c>
      <c r="I7" s="36">
        <v>6</v>
      </c>
      <c r="J7" s="37">
        <v>898</v>
      </c>
      <c r="K7" s="19">
        <f>SUM(H7*I7*J7)</f>
        <v>1303.8960000000047</v>
      </c>
      <c r="L7" s="669"/>
      <c r="M7" s="670"/>
    </row>
    <row r="8" spans="1:13" ht="15.2" customHeight="1">
      <c r="A8" s="77"/>
      <c r="B8" s="14"/>
      <c r="C8" s="34" t="s">
        <v>17</v>
      </c>
      <c r="D8" s="14" t="s">
        <v>18</v>
      </c>
      <c r="E8" s="274" t="s">
        <v>22</v>
      </c>
      <c r="F8" s="68">
        <v>12.922000000000001</v>
      </c>
      <c r="G8" s="68">
        <v>14.365</v>
      </c>
      <c r="H8" s="35">
        <f>G8-F8</f>
        <v>1.4429999999999996</v>
      </c>
      <c r="I8" s="36">
        <v>6</v>
      </c>
      <c r="J8" s="37">
        <v>898</v>
      </c>
      <c r="K8" s="19">
        <f>SUM(H8*I8*J8)</f>
        <v>7774.8839999999982</v>
      </c>
      <c r="L8" s="669"/>
      <c r="M8" s="670"/>
    </row>
    <row r="9" spans="1:13" ht="15.2" customHeight="1">
      <c r="A9" s="77"/>
      <c r="B9" s="14"/>
      <c r="C9" s="34" t="s">
        <v>17</v>
      </c>
      <c r="D9" s="14" t="s">
        <v>18</v>
      </c>
      <c r="E9" s="274" t="s">
        <v>20</v>
      </c>
      <c r="F9" s="68">
        <v>14.365</v>
      </c>
      <c r="G9" s="68">
        <v>14.911</v>
      </c>
      <c r="H9" s="35">
        <f>G9-F9</f>
        <v>0.54599999999999937</v>
      </c>
      <c r="I9" s="36">
        <v>6</v>
      </c>
      <c r="J9" s="37">
        <v>898</v>
      </c>
      <c r="K9" s="19">
        <f>SUM(H9*I9*J9)</f>
        <v>2941.8479999999968</v>
      </c>
      <c r="L9" s="669"/>
      <c r="M9" s="670"/>
    </row>
    <row r="10" spans="1:13" ht="15.2" customHeight="1">
      <c r="A10" s="77"/>
      <c r="B10" s="14"/>
      <c r="C10" s="34" t="s">
        <v>17</v>
      </c>
      <c r="D10" s="14" t="s">
        <v>18</v>
      </c>
      <c r="E10" s="67" t="s">
        <v>23</v>
      </c>
      <c r="F10" s="68">
        <v>14.911</v>
      </c>
      <c r="G10" s="68">
        <v>15.234</v>
      </c>
      <c r="H10" s="35">
        <f>G10-F10</f>
        <v>0.3230000000000004</v>
      </c>
      <c r="I10" s="36">
        <v>6</v>
      </c>
      <c r="J10" s="37">
        <v>898</v>
      </c>
      <c r="K10" s="19">
        <f>SUM(H10*I10*J10)</f>
        <v>1740.3240000000021</v>
      </c>
      <c r="L10" s="669"/>
      <c r="M10" s="670"/>
    </row>
    <row r="11" spans="1:13" ht="15.2" customHeight="1">
      <c r="A11" s="64"/>
      <c r="B11" s="662" t="s">
        <v>19</v>
      </c>
      <c r="C11" s="663"/>
      <c r="D11" s="664"/>
      <c r="E11" s="401"/>
      <c r="F11" s="74"/>
      <c r="G11" s="74"/>
      <c r="H11" s="21">
        <f>SUM(H10:H10)</f>
        <v>0.3230000000000004</v>
      </c>
      <c r="I11" s="33"/>
      <c r="J11" s="28"/>
      <c r="K11" s="20">
        <f>SUM(K6:K10)</f>
        <v>14038.680000000002</v>
      </c>
      <c r="L11" s="80"/>
    </row>
    <row r="12" spans="1:13" ht="15.2" customHeight="1">
      <c r="A12" s="82">
        <v>2</v>
      </c>
      <c r="B12" s="84" t="s">
        <v>1035</v>
      </c>
      <c r="C12" s="83" t="s">
        <v>27</v>
      </c>
      <c r="D12" s="84" t="s">
        <v>28</v>
      </c>
      <c r="E12" s="85" t="s">
        <v>29</v>
      </c>
      <c r="F12" s="86">
        <v>23.478000000000002</v>
      </c>
      <c r="G12" s="86">
        <v>33.225000000000001</v>
      </c>
      <c r="H12" s="86">
        <v>0.747</v>
      </c>
      <c r="I12" s="87">
        <v>5</v>
      </c>
      <c r="J12" s="88">
        <v>380</v>
      </c>
      <c r="K12" s="19">
        <f>SUM(H12*I12*J12*1.21)</f>
        <v>1717.3529999999998</v>
      </c>
    </row>
    <row r="13" spans="1:13" ht="15.2" customHeight="1">
      <c r="A13" s="89"/>
      <c r="B13" s="84" t="s">
        <v>1035</v>
      </c>
      <c r="C13" s="83" t="s">
        <v>27</v>
      </c>
      <c r="D13" s="84" t="s">
        <v>28</v>
      </c>
      <c r="E13" s="402"/>
      <c r="F13" s="86">
        <v>33.225000000000001</v>
      </c>
      <c r="G13" s="86">
        <v>33.758000000000003</v>
      </c>
      <c r="H13" s="86">
        <v>0.53300000000000003</v>
      </c>
      <c r="I13" s="87">
        <v>5</v>
      </c>
      <c r="J13" s="88">
        <v>380</v>
      </c>
      <c r="K13" s="19">
        <f>SUM(H13*I13*J13*1.21)</f>
        <v>1225.367</v>
      </c>
    </row>
    <row r="14" spans="1:13" ht="15.2" customHeight="1">
      <c r="A14" s="89"/>
      <c r="B14" s="84" t="s">
        <v>1035</v>
      </c>
      <c r="C14" s="83" t="s">
        <v>27</v>
      </c>
      <c r="D14" s="84" t="s">
        <v>28</v>
      </c>
      <c r="E14" s="402"/>
      <c r="F14" s="86">
        <v>33.758000000000003</v>
      </c>
      <c r="G14" s="86">
        <v>35.500999999999998</v>
      </c>
      <c r="H14" s="86">
        <v>1.7430000000000001</v>
      </c>
      <c r="I14" s="87">
        <v>5</v>
      </c>
      <c r="J14" s="88">
        <v>380</v>
      </c>
      <c r="K14" s="19">
        <f>SUM(H14*I14*J14*1.21)</f>
        <v>4007.1569999999997</v>
      </c>
    </row>
    <row r="15" spans="1:13" ht="15.2" customHeight="1">
      <c r="A15" s="89"/>
      <c r="B15" s="84" t="s">
        <v>1035</v>
      </c>
      <c r="C15" s="83" t="s">
        <v>27</v>
      </c>
      <c r="D15" s="84" t="s">
        <v>28</v>
      </c>
      <c r="E15" s="403"/>
      <c r="F15" s="86">
        <v>35.500999999999998</v>
      </c>
      <c r="G15" s="86">
        <v>36.049999999999997</v>
      </c>
      <c r="H15" s="86">
        <v>0.54900000000000004</v>
      </c>
      <c r="I15" s="87">
        <v>5.4</v>
      </c>
      <c r="J15" s="88">
        <v>380</v>
      </c>
      <c r="K15" s="19">
        <f>SUM(H15*I15*J15*1.21)</f>
        <v>1363.1230800000003</v>
      </c>
    </row>
    <row r="16" spans="1:13" ht="15.2" customHeight="1">
      <c r="A16" s="90"/>
      <c r="B16" s="662" t="s">
        <v>30</v>
      </c>
      <c r="C16" s="663"/>
      <c r="D16" s="664"/>
      <c r="E16" s="91"/>
      <c r="F16" s="86"/>
      <c r="G16" s="86"/>
      <c r="H16" s="92">
        <f>SUBTOTAL(9,H12:H15)</f>
        <v>3.5720000000000001</v>
      </c>
      <c r="I16" s="87"/>
      <c r="J16" s="88"/>
      <c r="K16" s="20">
        <f>SUBTOTAL(9,K12:K15)</f>
        <v>8313.0000799999998</v>
      </c>
      <c r="L16" s="80"/>
    </row>
    <row r="17" spans="1:15" ht="15.2" customHeight="1">
      <c r="A17" s="82">
        <v>3</v>
      </c>
      <c r="B17" s="84"/>
      <c r="C17" s="41" t="s">
        <v>17</v>
      </c>
      <c r="D17" s="84" t="s">
        <v>28</v>
      </c>
      <c r="E17" s="85" t="s">
        <v>31</v>
      </c>
      <c r="F17" s="86">
        <v>3.89</v>
      </c>
      <c r="G17" s="86">
        <v>4.0940000000000003</v>
      </c>
      <c r="H17" s="86">
        <v>0.20399999999999999</v>
      </c>
      <c r="I17" s="87">
        <v>6.4</v>
      </c>
      <c r="J17" s="88">
        <v>400</v>
      </c>
      <c r="K17" s="19">
        <f>SUM(H17*I17*J17*1.21)</f>
        <v>631.91039999999998</v>
      </c>
      <c r="L17" s="377"/>
      <c r="M17" s="377"/>
      <c r="N17" s="377"/>
      <c r="O17" s="377"/>
    </row>
    <row r="18" spans="1:15" ht="15.2" customHeight="1">
      <c r="A18" s="89"/>
      <c r="B18" s="84" t="s">
        <v>1036</v>
      </c>
      <c r="C18" s="93" t="s">
        <v>17</v>
      </c>
      <c r="D18" s="84" t="s">
        <v>28</v>
      </c>
      <c r="E18" s="404"/>
      <c r="F18" s="86">
        <v>4.0940000000000003</v>
      </c>
      <c r="G18" s="86">
        <v>5.04</v>
      </c>
      <c r="H18" s="86">
        <v>0.94599999999999995</v>
      </c>
      <c r="I18" s="87">
        <v>5.3</v>
      </c>
      <c r="J18" s="88">
        <v>380</v>
      </c>
      <c r="K18" s="19">
        <f>SUM(H18*I18*J18*1.21)</f>
        <v>2305.3452399999996</v>
      </c>
      <c r="L18" s="377"/>
      <c r="M18" s="377"/>
      <c r="N18" s="377"/>
      <c r="O18" s="377"/>
    </row>
    <row r="19" spans="1:15" ht="15.2" customHeight="1">
      <c r="A19" s="89"/>
      <c r="B19" s="84" t="s">
        <v>1036</v>
      </c>
      <c r="C19" s="83" t="s">
        <v>17</v>
      </c>
      <c r="D19" s="84" t="s">
        <v>28</v>
      </c>
      <c r="E19" s="402"/>
      <c r="F19" s="86">
        <v>5.04</v>
      </c>
      <c r="G19" s="86">
        <v>6.0780000000000003</v>
      </c>
      <c r="H19" s="86">
        <v>1.038</v>
      </c>
      <c r="I19" s="87">
        <v>5.3</v>
      </c>
      <c r="J19" s="88">
        <v>380</v>
      </c>
      <c r="K19" s="19">
        <f>SUM(H19*I19*J19*1.21)</f>
        <v>2529.5437200000001</v>
      </c>
    </row>
    <row r="20" spans="1:15" ht="15.2" customHeight="1">
      <c r="A20" s="90"/>
      <c r="B20" s="662" t="s">
        <v>19</v>
      </c>
      <c r="C20" s="663"/>
      <c r="D20" s="664"/>
      <c r="E20" s="94"/>
      <c r="F20" s="95"/>
      <c r="G20" s="95"/>
      <c r="H20" s="92">
        <f>SUBTOTAL(9,H17:H19)</f>
        <v>2.1879999999999997</v>
      </c>
      <c r="I20" s="96"/>
      <c r="J20" s="97"/>
      <c r="K20" s="20">
        <f>SUBTOTAL(9,K17:K19)</f>
        <v>5466.7993599999991</v>
      </c>
      <c r="L20" s="80"/>
    </row>
    <row r="21" spans="1:15" ht="15.2" customHeight="1">
      <c r="A21" s="63">
        <v>4</v>
      </c>
      <c r="B21" s="14"/>
      <c r="C21" s="34" t="s">
        <v>32</v>
      </c>
      <c r="D21" s="14" t="s">
        <v>18</v>
      </c>
      <c r="E21" s="400" t="s">
        <v>33</v>
      </c>
      <c r="F21" s="68">
        <v>31.07</v>
      </c>
      <c r="G21" s="68">
        <v>31.308</v>
      </c>
      <c r="H21" s="35">
        <f>G21-F21</f>
        <v>0.23799999999999955</v>
      </c>
      <c r="I21" s="36">
        <v>6</v>
      </c>
      <c r="J21" s="37">
        <v>300</v>
      </c>
      <c r="K21" s="19">
        <f>SUM(H21*I21*J21)</f>
        <v>428.39999999999918</v>
      </c>
      <c r="L21" s="60"/>
    </row>
    <row r="22" spans="1:15" ht="15.2" customHeight="1">
      <c r="A22" s="77"/>
      <c r="B22" s="14"/>
      <c r="C22" s="34" t="s">
        <v>32</v>
      </c>
      <c r="D22" s="14" t="s">
        <v>18</v>
      </c>
      <c r="E22" s="274" t="s">
        <v>34</v>
      </c>
      <c r="F22" s="68">
        <v>31.308</v>
      </c>
      <c r="G22" s="68">
        <v>31.788</v>
      </c>
      <c r="H22" s="35">
        <f>G22-F22</f>
        <v>0.48000000000000043</v>
      </c>
      <c r="I22" s="36">
        <v>6.4</v>
      </c>
      <c r="J22" s="37">
        <v>300</v>
      </c>
      <c r="K22" s="19">
        <f>SUM(H22*I22*J22)</f>
        <v>921.60000000000082</v>
      </c>
    </row>
    <row r="23" spans="1:15" ht="15.2" customHeight="1">
      <c r="A23" s="64"/>
      <c r="B23" s="662" t="s">
        <v>35</v>
      </c>
      <c r="C23" s="663"/>
      <c r="D23" s="664"/>
      <c r="E23" s="405"/>
      <c r="F23" s="74"/>
      <c r="G23" s="74"/>
      <c r="H23" s="38">
        <f>SUM(H21:H22)</f>
        <v>0.71799999999999997</v>
      </c>
      <c r="I23" s="39"/>
      <c r="J23" s="40"/>
      <c r="K23" s="20">
        <f>SUM(K21:K22)</f>
        <v>1350</v>
      </c>
      <c r="L23" s="80"/>
    </row>
    <row r="24" spans="1:15" ht="15.2" customHeight="1">
      <c r="A24" s="63">
        <v>5</v>
      </c>
      <c r="B24" s="14"/>
      <c r="C24" s="34" t="s">
        <v>36</v>
      </c>
      <c r="D24" s="15" t="s">
        <v>37</v>
      </c>
      <c r="E24" s="259" t="s">
        <v>38</v>
      </c>
      <c r="F24" s="68">
        <v>78</v>
      </c>
      <c r="G24" s="68">
        <v>78.075000000000003</v>
      </c>
      <c r="H24" s="17">
        <f>G24-F24</f>
        <v>7.5000000000002842E-2</v>
      </c>
      <c r="I24" s="62">
        <v>6.2</v>
      </c>
      <c r="J24" s="18">
        <v>450</v>
      </c>
      <c r="K24" s="19">
        <f>SUM(H24*I24*J24)</f>
        <v>209.25000000000793</v>
      </c>
    </row>
    <row r="25" spans="1:15" ht="15.2" customHeight="1">
      <c r="A25" s="77"/>
      <c r="B25" s="14"/>
      <c r="C25" s="34" t="s">
        <v>36</v>
      </c>
      <c r="D25" s="15" t="s">
        <v>37</v>
      </c>
      <c r="E25" s="259"/>
      <c r="F25" s="68">
        <v>78.075000000000003</v>
      </c>
      <c r="G25" s="68">
        <v>78.281000000000006</v>
      </c>
      <c r="H25" s="17">
        <f>G25-F25</f>
        <v>0.20600000000000307</v>
      </c>
      <c r="I25" s="62">
        <v>6.2</v>
      </c>
      <c r="J25" s="18">
        <v>450</v>
      </c>
      <c r="K25" s="19">
        <f>SUM(H25*I25*J25)</f>
        <v>574.74000000000854</v>
      </c>
    </row>
    <row r="26" spans="1:15" ht="15.2" customHeight="1">
      <c r="A26" s="77"/>
      <c r="B26" s="14"/>
      <c r="C26" s="34" t="s">
        <v>36</v>
      </c>
      <c r="D26" s="15" t="s">
        <v>37</v>
      </c>
      <c r="E26" s="255"/>
      <c r="F26" s="68">
        <v>78.281000000000006</v>
      </c>
      <c r="G26" s="68">
        <v>78.426000000000002</v>
      </c>
      <c r="H26" s="17">
        <f>G26-F26</f>
        <v>0.14499999999999602</v>
      </c>
      <c r="I26" s="62">
        <v>6.2</v>
      </c>
      <c r="J26" s="18">
        <v>450</v>
      </c>
      <c r="K26" s="19">
        <f>SUM(H26*I26*J26)</f>
        <v>404.54999999998893</v>
      </c>
    </row>
    <row r="27" spans="1:15" ht="15.2" customHeight="1">
      <c r="A27" s="77"/>
      <c r="B27" s="14"/>
      <c r="C27" s="34" t="s">
        <v>36</v>
      </c>
      <c r="D27" s="15" t="s">
        <v>37</v>
      </c>
      <c r="E27" s="257"/>
      <c r="F27" s="68">
        <v>79.481999999999999</v>
      </c>
      <c r="G27" s="68">
        <v>79.573999999999998</v>
      </c>
      <c r="H27" s="17">
        <f>G27-F27</f>
        <v>9.1999999999998749E-2</v>
      </c>
      <c r="I27" s="62">
        <v>6.2</v>
      </c>
      <c r="J27" s="18">
        <v>450</v>
      </c>
      <c r="K27" s="19">
        <f>SUM(H27*I27*J27)</f>
        <v>256.67999999999654</v>
      </c>
    </row>
    <row r="28" spans="1:15" ht="15.2" customHeight="1">
      <c r="A28" s="64"/>
      <c r="B28" s="662" t="s">
        <v>39</v>
      </c>
      <c r="C28" s="663"/>
      <c r="D28" s="664"/>
      <c r="E28" s="255"/>
      <c r="F28" s="68"/>
      <c r="G28" s="68"/>
      <c r="H28" s="21">
        <f>SUM(H24:H27)</f>
        <v>0.51800000000000068</v>
      </c>
      <c r="I28" s="62"/>
      <c r="J28" s="18"/>
      <c r="K28" s="20">
        <f>SUBTOTAL(9,K24:K27)</f>
        <v>1445.2200000000021</v>
      </c>
      <c r="L28" s="80"/>
    </row>
    <row r="29" spans="1:15" ht="15.2" customHeight="1">
      <c r="A29" s="63">
        <v>6</v>
      </c>
      <c r="B29" s="14" t="s">
        <v>82</v>
      </c>
      <c r="C29" s="34" t="s">
        <v>40</v>
      </c>
      <c r="D29" s="15" t="s">
        <v>37</v>
      </c>
      <c r="E29" s="406" t="s">
        <v>79</v>
      </c>
      <c r="F29" s="68">
        <v>55.052999999999997</v>
      </c>
      <c r="G29" s="68">
        <v>56.134</v>
      </c>
      <c r="H29" s="17">
        <f>G29-F29</f>
        <v>1.0810000000000031</v>
      </c>
      <c r="I29" s="62">
        <v>4.2</v>
      </c>
      <c r="J29" s="18">
        <v>400</v>
      </c>
      <c r="K29" s="19">
        <f t="shared" ref="K29:K44" si="0">SUM(H29*I29*J29)</f>
        <v>1816.0800000000052</v>
      </c>
      <c r="L29" s="80"/>
    </row>
    <row r="30" spans="1:15" ht="15.2" customHeight="1">
      <c r="A30" s="77"/>
      <c r="B30" s="14" t="s">
        <v>82</v>
      </c>
      <c r="C30" s="34" t="s">
        <v>40</v>
      </c>
      <c r="D30" s="15" t="s">
        <v>37</v>
      </c>
      <c r="E30" s="255"/>
      <c r="F30" s="68">
        <v>56.134</v>
      </c>
      <c r="G30" s="68">
        <v>57.176000000000002</v>
      </c>
      <c r="H30" s="17">
        <f t="shared" ref="H30:H44" si="1">G30-F30</f>
        <v>1.0420000000000016</v>
      </c>
      <c r="I30" s="62">
        <v>4.5</v>
      </c>
      <c r="J30" s="18">
        <v>400</v>
      </c>
      <c r="K30" s="19">
        <f t="shared" si="0"/>
        <v>1875.6000000000029</v>
      </c>
      <c r="L30" s="80"/>
    </row>
    <row r="31" spans="1:15" ht="15.2" customHeight="1">
      <c r="A31" s="77"/>
      <c r="B31" s="14" t="s">
        <v>82</v>
      </c>
      <c r="C31" s="34" t="s">
        <v>40</v>
      </c>
      <c r="D31" s="15" t="s">
        <v>37</v>
      </c>
      <c r="E31" s="255"/>
      <c r="F31" s="68">
        <v>57.176000000000002</v>
      </c>
      <c r="G31" s="68">
        <v>58.3</v>
      </c>
      <c r="H31" s="17">
        <f t="shared" si="1"/>
        <v>1.1239999999999952</v>
      </c>
      <c r="I31" s="62">
        <v>5.7</v>
      </c>
      <c r="J31" s="18">
        <v>400</v>
      </c>
      <c r="K31" s="19">
        <f t="shared" si="0"/>
        <v>2562.7199999999893</v>
      </c>
      <c r="L31" s="80"/>
    </row>
    <row r="32" spans="1:15" ht="15.2" customHeight="1">
      <c r="A32" s="77"/>
      <c r="B32" s="14" t="s">
        <v>82</v>
      </c>
      <c r="C32" s="34" t="s">
        <v>40</v>
      </c>
      <c r="D32" s="15" t="s">
        <v>37</v>
      </c>
      <c r="E32" s="407"/>
      <c r="F32" s="68">
        <v>58.3</v>
      </c>
      <c r="G32" s="68">
        <v>58.741999999999997</v>
      </c>
      <c r="H32" s="17">
        <f t="shared" si="1"/>
        <v>0.44200000000000017</v>
      </c>
      <c r="I32" s="62">
        <v>5.7</v>
      </c>
      <c r="J32" s="18">
        <v>400</v>
      </c>
      <c r="K32" s="19">
        <f t="shared" si="0"/>
        <v>1007.7600000000004</v>
      </c>
      <c r="L32" s="390"/>
      <c r="M32" s="377"/>
      <c r="N32" s="377"/>
      <c r="O32" s="377"/>
    </row>
    <row r="33" spans="1:15" ht="15.2" customHeight="1">
      <c r="A33" s="64"/>
      <c r="B33" s="14" t="s">
        <v>82</v>
      </c>
      <c r="C33" s="34" t="s">
        <v>40</v>
      </c>
      <c r="D33" s="15" t="s">
        <v>37</v>
      </c>
      <c r="E33" s="259"/>
      <c r="F33" s="68">
        <v>58.741999999999997</v>
      </c>
      <c r="G33" s="68">
        <v>59.073</v>
      </c>
      <c r="H33" s="17">
        <f t="shared" si="1"/>
        <v>0.33100000000000307</v>
      </c>
      <c r="I33" s="62">
        <v>5.7</v>
      </c>
      <c r="J33" s="18">
        <v>400</v>
      </c>
      <c r="K33" s="19">
        <f t="shared" si="0"/>
        <v>754.680000000007</v>
      </c>
      <c r="L33" s="80"/>
    </row>
    <row r="34" spans="1:15" ht="15.2" customHeight="1">
      <c r="A34" s="335"/>
      <c r="B34" s="104"/>
      <c r="C34" s="337"/>
      <c r="D34" s="107"/>
      <c r="E34" s="408"/>
      <c r="F34" s="365"/>
      <c r="G34" s="365"/>
      <c r="H34" s="338"/>
      <c r="I34" s="106"/>
      <c r="J34" s="105"/>
      <c r="K34" s="339"/>
      <c r="L34" s="80"/>
    </row>
    <row r="35" spans="1:15" ht="15.2" customHeight="1">
      <c r="A35" s="335"/>
      <c r="B35" s="335"/>
      <c r="C35" s="352"/>
      <c r="D35" s="360"/>
      <c r="E35" s="409"/>
      <c r="F35" s="346"/>
      <c r="G35" s="346"/>
      <c r="H35" s="372"/>
      <c r="I35" s="361"/>
      <c r="J35" s="362"/>
      <c r="K35" s="343"/>
      <c r="L35" s="80"/>
    </row>
    <row r="36" spans="1:15" s="46" customFormat="1" ht="15.2" customHeight="1">
      <c r="A36" s="658">
        <v>1</v>
      </c>
      <c r="B36" s="658"/>
      <c r="C36" s="658"/>
      <c r="D36" s="658"/>
      <c r="E36" s="658"/>
      <c r="F36" s="658"/>
      <c r="G36" s="658"/>
      <c r="H36" s="658"/>
      <c r="I36" s="658"/>
      <c r="J36" s="658"/>
      <c r="K36" s="658"/>
      <c r="L36" s="336"/>
    </row>
    <row r="37" spans="1:15" ht="15.2" customHeight="1" thickBot="1">
      <c r="A37" s="335"/>
      <c r="B37" s="335"/>
      <c r="C37" s="352"/>
      <c r="D37" s="360"/>
      <c r="E37" s="409"/>
      <c r="F37" s="346"/>
      <c r="G37" s="346"/>
      <c r="H37" s="372"/>
      <c r="I37" s="361"/>
      <c r="J37" s="362"/>
      <c r="K37" s="343"/>
      <c r="L37" s="80"/>
    </row>
    <row r="38" spans="1:15" ht="24">
      <c r="A38" s="1" t="s">
        <v>0</v>
      </c>
      <c r="B38" s="2" t="s">
        <v>1</v>
      </c>
      <c r="C38" s="3" t="s">
        <v>2</v>
      </c>
      <c r="D38" s="4" t="s">
        <v>3</v>
      </c>
      <c r="E38" s="3" t="s">
        <v>4</v>
      </c>
      <c r="F38" s="667" t="s">
        <v>5</v>
      </c>
      <c r="G38" s="668"/>
      <c r="H38" s="22" t="s">
        <v>6</v>
      </c>
      <c r="I38" s="5" t="s">
        <v>7</v>
      </c>
      <c r="J38" s="6" t="s">
        <v>8</v>
      </c>
      <c r="K38" s="44" t="s">
        <v>9</v>
      </c>
    </row>
    <row r="39" spans="1:15" ht="15.75" thickBot="1">
      <c r="A39" s="7" t="s">
        <v>10</v>
      </c>
      <c r="B39" s="8"/>
      <c r="C39" s="12"/>
      <c r="D39" s="10"/>
      <c r="E39" s="9"/>
      <c r="F39" s="23" t="s">
        <v>11</v>
      </c>
      <c r="G39" s="24" t="s">
        <v>12</v>
      </c>
      <c r="H39" s="25" t="s">
        <v>13</v>
      </c>
      <c r="I39" s="11" t="s">
        <v>14</v>
      </c>
      <c r="J39" s="13" t="s">
        <v>15</v>
      </c>
      <c r="K39" s="45" t="s">
        <v>16</v>
      </c>
    </row>
    <row r="40" spans="1:15" ht="4.5" customHeight="1">
      <c r="A40" s="42"/>
      <c r="B40" s="49"/>
      <c r="C40" s="48"/>
      <c r="D40" s="49"/>
      <c r="E40" s="43"/>
      <c r="F40" s="47"/>
      <c r="G40" s="47"/>
      <c r="H40" s="47"/>
      <c r="I40" s="52"/>
      <c r="J40" s="48"/>
      <c r="K40" s="51"/>
    </row>
    <row r="41" spans="1:15" ht="15.2" customHeight="1">
      <c r="A41" s="63"/>
      <c r="B41" s="14" t="s">
        <v>82</v>
      </c>
      <c r="C41" s="34" t="s">
        <v>40</v>
      </c>
      <c r="D41" s="15" t="s">
        <v>37</v>
      </c>
      <c r="E41" s="259"/>
      <c r="F41" s="68">
        <v>59.073</v>
      </c>
      <c r="G41" s="68">
        <v>59.381</v>
      </c>
      <c r="H41" s="17">
        <f t="shared" si="1"/>
        <v>0.30799999999999983</v>
      </c>
      <c r="I41" s="62">
        <v>5.8</v>
      </c>
      <c r="J41" s="18">
        <v>400</v>
      </c>
      <c r="K41" s="19">
        <f t="shared" si="0"/>
        <v>714.5599999999996</v>
      </c>
      <c r="L41" s="390"/>
      <c r="M41" s="390"/>
      <c r="N41" s="377"/>
      <c r="O41" s="377"/>
    </row>
    <row r="42" spans="1:15" ht="15.2" customHeight="1">
      <c r="A42" s="77"/>
      <c r="B42" s="14"/>
      <c r="C42" s="34" t="s">
        <v>40</v>
      </c>
      <c r="D42" s="15" t="s">
        <v>37</v>
      </c>
      <c r="E42" s="259"/>
      <c r="F42" s="68">
        <v>63.219000000000001</v>
      </c>
      <c r="G42" s="68">
        <v>63.783999999999999</v>
      </c>
      <c r="H42" s="17">
        <f t="shared" si="1"/>
        <v>0.56499999999999773</v>
      </c>
      <c r="I42" s="62">
        <v>5</v>
      </c>
      <c r="J42" s="18">
        <v>400</v>
      </c>
      <c r="K42" s="19">
        <f t="shared" si="0"/>
        <v>1129.9999999999955</v>
      </c>
      <c r="L42" s="80"/>
    </row>
    <row r="43" spans="1:15" ht="15.2" customHeight="1">
      <c r="A43" s="77"/>
      <c r="B43" s="14"/>
      <c r="C43" s="34" t="s">
        <v>40</v>
      </c>
      <c r="D43" s="15" t="s">
        <v>37</v>
      </c>
      <c r="E43" s="259"/>
      <c r="F43" s="68">
        <v>64.744</v>
      </c>
      <c r="G43" s="68">
        <v>65.603999999999999</v>
      </c>
      <c r="H43" s="17">
        <f t="shared" si="1"/>
        <v>0.85999999999999943</v>
      </c>
      <c r="I43" s="62">
        <v>5</v>
      </c>
      <c r="J43" s="18">
        <v>400</v>
      </c>
      <c r="K43" s="19">
        <f t="shared" si="0"/>
        <v>1719.9999999999989</v>
      </c>
      <c r="L43" s="80"/>
    </row>
    <row r="44" spans="1:15" ht="15.2" customHeight="1">
      <c r="A44" s="77"/>
      <c r="B44" s="14"/>
      <c r="C44" s="34" t="s">
        <v>40</v>
      </c>
      <c r="D44" s="15" t="s">
        <v>37</v>
      </c>
      <c r="E44" s="255"/>
      <c r="F44" s="68">
        <v>65.603999999999999</v>
      </c>
      <c r="G44" s="68">
        <v>66.293000000000006</v>
      </c>
      <c r="H44" s="17">
        <f t="shared" si="1"/>
        <v>0.68900000000000716</v>
      </c>
      <c r="I44" s="62">
        <v>5.8</v>
      </c>
      <c r="J44" s="18">
        <v>400</v>
      </c>
      <c r="K44" s="19">
        <f t="shared" si="0"/>
        <v>1598.4800000000166</v>
      </c>
      <c r="L44" s="80"/>
    </row>
    <row r="45" spans="1:15" ht="15.2" customHeight="1">
      <c r="A45" s="64"/>
      <c r="B45" s="662" t="s">
        <v>41</v>
      </c>
      <c r="C45" s="663"/>
      <c r="D45" s="664"/>
      <c r="E45" s="255"/>
      <c r="F45" s="68"/>
      <c r="G45" s="68"/>
      <c r="H45" s="21">
        <f>SUM(H29:H44)</f>
        <v>6.4420000000000073</v>
      </c>
      <c r="I45" s="62"/>
      <c r="J45" s="18"/>
      <c r="K45" s="20">
        <f>SUBTOTAL(9,K29:K44)</f>
        <v>13179.880000000016</v>
      </c>
      <c r="L45" s="247"/>
      <c r="M45" s="80"/>
      <c r="N45" s="80"/>
    </row>
    <row r="46" spans="1:15">
      <c r="A46" s="63">
        <v>7</v>
      </c>
      <c r="B46" s="14" t="s">
        <v>1035</v>
      </c>
      <c r="C46" s="34" t="s">
        <v>42</v>
      </c>
      <c r="D46" s="15" t="s">
        <v>43</v>
      </c>
      <c r="E46" s="274" t="s">
        <v>44</v>
      </c>
      <c r="F46" s="68">
        <v>0</v>
      </c>
      <c r="G46" s="68">
        <v>0.6</v>
      </c>
      <c r="H46" s="17">
        <f>G46-F46</f>
        <v>0.6</v>
      </c>
      <c r="I46" s="62">
        <v>6</v>
      </c>
      <c r="J46" s="18">
        <v>450</v>
      </c>
      <c r="K46" s="19">
        <f>SUM(H46*I46*J46)</f>
        <v>1619.9999999999998</v>
      </c>
      <c r="L46" s="248"/>
    </row>
    <row r="47" spans="1:15">
      <c r="A47" s="64"/>
      <c r="B47" s="662" t="s">
        <v>45</v>
      </c>
      <c r="C47" s="663"/>
      <c r="D47" s="664"/>
      <c r="E47" s="410"/>
      <c r="F47" s="68"/>
      <c r="G47" s="68"/>
      <c r="H47" s="21">
        <f>SUM(H46:H46)</f>
        <v>0.6</v>
      </c>
      <c r="I47" s="62"/>
      <c r="J47" s="18"/>
      <c r="K47" s="20">
        <f>SUBTOTAL(9,K46:K46)</f>
        <v>1619.9999999999998</v>
      </c>
      <c r="L47" s="248"/>
    </row>
    <row r="48" spans="1:15">
      <c r="A48" s="65">
        <v>8</v>
      </c>
      <c r="B48" s="66"/>
      <c r="C48" s="15" t="s">
        <v>17</v>
      </c>
      <c r="D48" s="15" t="s">
        <v>46</v>
      </c>
      <c r="E48" s="67" t="s">
        <v>47</v>
      </c>
      <c r="F48" s="68">
        <v>37.042000000000002</v>
      </c>
      <c r="G48" s="69">
        <v>39.006999999999998</v>
      </c>
      <c r="H48" s="70">
        <f>SUM(G48-F48)</f>
        <v>1.9649999999999963</v>
      </c>
      <c r="I48" s="62">
        <v>6</v>
      </c>
      <c r="J48" s="18">
        <v>500</v>
      </c>
      <c r="K48" s="19">
        <f>SUM(H48*I48*J48)</f>
        <v>5894.9999999999891</v>
      </c>
      <c r="L48" s="248"/>
    </row>
    <row r="49" spans="1:14">
      <c r="A49" s="71"/>
      <c r="B49" s="659" t="s">
        <v>19</v>
      </c>
      <c r="C49" s="660"/>
      <c r="D49" s="661"/>
      <c r="E49" s="67"/>
      <c r="F49" s="68"/>
      <c r="G49" s="69"/>
      <c r="H49" s="72">
        <v>1.9650000000000001</v>
      </c>
      <c r="I49" s="62"/>
      <c r="J49" s="18"/>
      <c r="K49" s="20">
        <v>5895</v>
      </c>
      <c r="L49" s="248"/>
    </row>
    <row r="50" spans="1:14">
      <c r="A50" s="63">
        <v>9</v>
      </c>
      <c r="B50" s="14" t="s">
        <v>52</v>
      </c>
      <c r="C50" s="34" t="s">
        <v>53</v>
      </c>
      <c r="D50" s="14" t="s">
        <v>18</v>
      </c>
      <c r="E50" s="274" t="s">
        <v>54</v>
      </c>
      <c r="F50" s="68">
        <v>27.69</v>
      </c>
      <c r="G50" s="68">
        <v>28.37</v>
      </c>
      <c r="H50" s="35">
        <f>G50-F50</f>
        <v>0.67999999999999972</v>
      </c>
      <c r="I50" s="36">
        <v>6</v>
      </c>
      <c r="J50" s="37">
        <v>898</v>
      </c>
      <c r="K50" s="19">
        <f>SUM(H50*I50*J50)</f>
        <v>3663.8399999999983</v>
      </c>
      <c r="L50" s="248"/>
    </row>
    <row r="51" spans="1:14">
      <c r="A51" s="77"/>
      <c r="B51" s="14" t="s">
        <v>52</v>
      </c>
      <c r="C51" s="34" t="s">
        <v>53</v>
      </c>
      <c r="D51" s="14" t="s">
        <v>18</v>
      </c>
      <c r="E51" s="259" t="s">
        <v>55</v>
      </c>
      <c r="F51" s="68">
        <v>28.37</v>
      </c>
      <c r="G51" s="68">
        <v>28.972999999999999</v>
      </c>
      <c r="H51" s="35">
        <f>G51-F51</f>
        <v>0.60299999999999798</v>
      </c>
      <c r="I51" s="36">
        <v>6</v>
      </c>
      <c r="J51" s="37">
        <v>898</v>
      </c>
      <c r="K51" s="19">
        <f>SUM(H51*I51*J51)</f>
        <v>3248.963999999989</v>
      </c>
      <c r="L51" s="248"/>
    </row>
    <row r="52" spans="1:14">
      <c r="A52" s="77"/>
      <c r="B52" s="14" t="s">
        <v>52</v>
      </c>
      <c r="C52" s="34" t="s">
        <v>53</v>
      </c>
      <c r="D52" s="14" t="s">
        <v>18</v>
      </c>
      <c r="E52" s="259" t="s">
        <v>56</v>
      </c>
      <c r="F52" s="68">
        <v>28.972999999999999</v>
      </c>
      <c r="G52" s="68">
        <v>30.565000000000001</v>
      </c>
      <c r="H52" s="35">
        <f>G52-F52</f>
        <v>1.5920000000000023</v>
      </c>
      <c r="I52" s="36">
        <v>6</v>
      </c>
      <c r="J52" s="37">
        <v>898</v>
      </c>
      <c r="K52" s="19">
        <f>SUM(H52*I52*J52)</f>
        <v>8577.6960000000126</v>
      </c>
      <c r="L52" s="248"/>
      <c r="N52" s="78"/>
    </row>
    <row r="53" spans="1:14">
      <c r="A53" s="64"/>
      <c r="B53" s="659" t="s">
        <v>57</v>
      </c>
      <c r="C53" s="660"/>
      <c r="D53" s="661"/>
      <c r="E53" s="411"/>
      <c r="F53" s="74"/>
      <c r="G53" s="74"/>
      <c r="H53" s="21">
        <f>SUM(H50:H52)</f>
        <v>2.875</v>
      </c>
      <c r="I53" s="33"/>
      <c r="J53" s="28"/>
      <c r="K53" s="20">
        <f>SUM(K50:K52)</f>
        <v>15490.5</v>
      </c>
      <c r="L53" s="247"/>
    </row>
    <row r="54" spans="1:14">
      <c r="A54" s="63">
        <v>10</v>
      </c>
      <c r="B54" s="14" t="s">
        <v>1034</v>
      </c>
      <c r="C54" s="34" t="s">
        <v>58</v>
      </c>
      <c r="D54" s="15" t="s">
        <v>43</v>
      </c>
      <c r="E54" s="67" t="s">
        <v>59</v>
      </c>
      <c r="F54" s="68">
        <v>1.9850000000000001</v>
      </c>
      <c r="G54" s="68">
        <v>9.2439999999999998</v>
      </c>
      <c r="H54" s="17">
        <f>G54-F54</f>
        <v>7.2589999999999995</v>
      </c>
      <c r="I54" s="62">
        <v>5.8</v>
      </c>
      <c r="J54" s="18">
        <v>480</v>
      </c>
      <c r="K54" s="19">
        <f>SUM(H54*I54*J54)</f>
        <v>20209.055999999997</v>
      </c>
      <c r="L54" s="248"/>
    </row>
    <row r="55" spans="1:14">
      <c r="A55" s="64"/>
      <c r="B55" s="659" t="s">
        <v>60</v>
      </c>
      <c r="C55" s="660"/>
      <c r="D55" s="661"/>
      <c r="E55" s="412"/>
      <c r="F55" s="68"/>
      <c r="G55" s="68"/>
      <c r="H55" s="21">
        <f>SUM(H54)</f>
        <v>7.2589999999999995</v>
      </c>
      <c r="I55" s="62"/>
      <c r="J55" s="18"/>
      <c r="K55" s="20">
        <f>SUM(K54)</f>
        <v>20209.055999999997</v>
      </c>
      <c r="L55" s="248"/>
    </row>
    <row r="56" spans="1:14">
      <c r="A56" s="82">
        <v>11</v>
      </c>
      <c r="B56" s="84"/>
      <c r="C56" s="83" t="s">
        <v>61</v>
      </c>
      <c r="D56" s="84" t="s">
        <v>28</v>
      </c>
      <c r="E56" s="91" t="s">
        <v>62</v>
      </c>
      <c r="F56" s="86">
        <v>22.683</v>
      </c>
      <c r="G56" s="86">
        <v>24.198</v>
      </c>
      <c r="H56" s="86">
        <v>1.5149999999999999</v>
      </c>
      <c r="I56" s="87">
        <v>5.7</v>
      </c>
      <c r="J56" s="88">
        <v>380</v>
      </c>
      <c r="K56" s="19">
        <f>SUM(H56*I56*J56*1.21)</f>
        <v>3970.6029000000003</v>
      </c>
      <c r="L56" s="248"/>
    </row>
    <row r="57" spans="1:14">
      <c r="A57" s="89"/>
      <c r="B57" s="84"/>
      <c r="C57" s="83" t="s">
        <v>61</v>
      </c>
      <c r="D57" s="84" t="s">
        <v>28</v>
      </c>
      <c r="E57" s="98" t="s">
        <v>63</v>
      </c>
      <c r="F57" s="86">
        <v>29.733000000000001</v>
      </c>
      <c r="G57" s="86">
        <v>30.774000000000001</v>
      </c>
      <c r="H57" s="86">
        <v>1.0409999999999999</v>
      </c>
      <c r="I57" s="87">
        <v>5.7</v>
      </c>
      <c r="J57" s="88">
        <v>380</v>
      </c>
      <c r="K57" s="19">
        <f>SUM(H57*I57*J57*1.21)</f>
        <v>2728.3152599999999</v>
      </c>
      <c r="L57" s="248"/>
    </row>
    <row r="58" spans="1:14">
      <c r="A58" s="90"/>
      <c r="B58" s="662" t="s">
        <v>64</v>
      </c>
      <c r="C58" s="663"/>
      <c r="D58" s="664"/>
      <c r="E58" s="98"/>
      <c r="F58" s="86"/>
      <c r="G58" s="99"/>
      <c r="H58" s="100">
        <f>SUBTOTAL(9,H56:H57)</f>
        <v>2.556</v>
      </c>
      <c r="I58" s="101"/>
      <c r="J58" s="102"/>
      <c r="K58" s="81">
        <f>SUBTOTAL(9,K56:K57)</f>
        <v>6698.9181600000002</v>
      </c>
      <c r="L58" s="248"/>
    </row>
    <row r="59" spans="1:14">
      <c r="A59" s="82">
        <v>12</v>
      </c>
      <c r="B59" s="84"/>
      <c r="C59" s="83" t="s">
        <v>65</v>
      </c>
      <c r="D59" s="84" t="s">
        <v>28</v>
      </c>
      <c r="E59" s="91" t="s">
        <v>66</v>
      </c>
      <c r="F59" s="86">
        <v>14.276999999999999</v>
      </c>
      <c r="G59" s="86">
        <v>15.568</v>
      </c>
      <c r="H59" s="86">
        <v>1.2909999999999999</v>
      </c>
      <c r="I59" s="87">
        <v>5.9</v>
      </c>
      <c r="J59" s="88">
        <v>400</v>
      </c>
      <c r="K59" s="19">
        <f>SUM(H59*I59*J59*1.21)</f>
        <v>3686.5796</v>
      </c>
      <c r="L59" s="671"/>
      <c r="M59" s="672"/>
    </row>
    <row r="60" spans="1:14">
      <c r="A60" s="90"/>
      <c r="B60" s="662" t="s">
        <v>80</v>
      </c>
      <c r="C60" s="663"/>
      <c r="D60" s="664"/>
      <c r="E60" s="103"/>
      <c r="F60" s="86"/>
      <c r="G60" s="86"/>
      <c r="H60" s="92">
        <f>SUBTOTAL(9,H59:H59)</f>
        <v>1.2909999999999999</v>
      </c>
      <c r="I60" s="87"/>
      <c r="J60" s="88"/>
      <c r="K60" s="20">
        <f>SUBTOTAL(9,K59:K59)</f>
        <v>3686.5796</v>
      </c>
      <c r="L60" s="673"/>
      <c r="M60" s="672"/>
    </row>
    <row r="61" spans="1:14">
      <c r="A61" s="665">
        <v>13</v>
      </c>
      <c r="B61" s="84" t="s">
        <v>1035</v>
      </c>
      <c r="C61" s="83" t="s">
        <v>65</v>
      </c>
      <c r="D61" s="84" t="s">
        <v>28</v>
      </c>
      <c r="E61" s="85" t="s">
        <v>67</v>
      </c>
      <c r="F61" s="86">
        <v>17.481999999999999</v>
      </c>
      <c r="G61" s="86">
        <v>17.905999999999999</v>
      </c>
      <c r="H61" s="86">
        <v>0.42399999999999999</v>
      </c>
      <c r="I61" s="87">
        <v>6.3</v>
      </c>
      <c r="J61" s="88">
        <v>400</v>
      </c>
      <c r="K61" s="19">
        <f>SUM(H61*I61*J61*1.21)</f>
        <v>1292.8607999999999</v>
      </c>
      <c r="L61" s="248"/>
    </row>
    <row r="62" spans="1:14">
      <c r="A62" s="666"/>
      <c r="B62" s="84" t="s">
        <v>1035</v>
      </c>
      <c r="C62" s="83" t="s">
        <v>65</v>
      </c>
      <c r="D62" s="84" t="s">
        <v>28</v>
      </c>
      <c r="E62" s="402"/>
      <c r="F62" s="86">
        <v>17.905999999999999</v>
      </c>
      <c r="G62" s="86">
        <v>18.196999999999999</v>
      </c>
      <c r="H62" s="86">
        <v>0.27100000000000002</v>
      </c>
      <c r="I62" s="87">
        <v>6.7</v>
      </c>
      <c r="J62" s="88">
        <v>400</v>
      </c>
      <c r="K62" s="19">
        <f>SUM(H62*I62*J62*1.21)</f>
        <v>878.79880000000003</v>
      </c>
      <c r="L62" s="248"/>
    </row>
    <row r="63" spans="1:14">
      <c r="A63" s="90"/>
      <c r="B63" s="662" t="s">
        <v>80</v>
      </c>
      <c r="C63" s="663"/>
      <c r="D63" s="664"/>
      <c r="E63" s="103"/>
      <c r="F63" s="86"/>
      <c r="G63" s="86"/>
      <c r="H63" s="92">
        <f>SUBTOTAL(9,H61:H62)</f>
        <v>0.69500000000000006</v>
      </c>
      <c r="I63" s="87"/>
      <c r="J63" s="88"/>
      <c r="K63" s="20">
        <f>SUBTOTAL(9,K61:K62)</f>
        <v>2171.6596</v>
      </c>
      <c r="L63" s="248"/>
    </row>
    <row r="64" spans="1:14">
      <c r="A64" s="63">
        <v>14</v>
      </c>
      <c r="B64" s="14"/>
      <c r="C64" s="34" t="s">
        <v>68</v>
      </c>
      <c r="D64" s="15" t="s">
        <v>43</v>
      </c>
      <c r="E64" s="67" t="s">
        <v>69</v>
      </c>
      <c r="F64" s="68">
        <v>9.9499999999999993</v>
      </c>
      <c r="G64" s="68">
        <v>16.016999999999999</v>
      </c>
      <c r="H64" s="17">
        <f>G64-F64</f>
        <v>6.0670000000000002</v>
      </c>
      <c r="I64" s="62">
        <v>6</v>
      </c>
      <c r="J64" s="18">
        <v>480</v>
      </c>
      <c r="K64" s="19">
        <f>SUM(H64*I64*J64)</f>
        <v>17472.96</v>
      </c>
      <c r="L64" s="248"/>
    </row>
    <row r="65" spans="1:15">
      <c r="A65" s="64"/>
      <c r="B65" s="662" t="s">
        <v>70</v>
      </c>
      <c r="C65" s="663"/>
      <c r="D65" s="664"/>
      <c r="E65" s="412"/>
      <c r="F65" s="68"/>
      <c r="G65" s="68"/>
      <c r="H65" s="21">
        <f>SUM(H64)</f>
        <v>6.0670000000000002</v>
      </c>
      <c r="I65" s="62"/>
      <c r="J65" s="18"/>
      <c r="K65" s="79">
        <f>SUM(K64)</f>
        <v>17472.96</v>
      </c>
      <c r="L65" s="248"/>
    </row>
    <row r="66" spans="1:15">
      <c r="A66" s="82">
        <v>15</v>
      </c>
      <c r="B66" s="84"/>
      <c r="C66" s="83" t="s">
        <v>74</v>
      </c>
      <c r="D66" s="84" t="s">
        <v>28</v>
      </c>
      <c r="E66" s="91" t="s">
        <v>75</v>
      </c>
      <c r="F66" s="86">
        <v>71.186999999999998</v>
      </c>
      <c r="G66" s="86">
        <v>71.441000000000003</v>
      </c>
      <c r="H66" s="86">
        <v>0.254</v>
      </c>
      <c r="I66" s="87">
        <v>6.5</v>
      </c>
      <c r="J66" s="88">
        <v>400</v>
      </c>
      <c r="K66" s="19">
        <f>SUM(H66*I66*J66*1.21)</f>
        <v>799.08399999999995</v>
      </c>
      <c r="L66" s="248"/>
    </row>
    <row r="67" spans="1:15">
      <c r="A67" s="90"/>
      <c r="B67" s="662" t="s">
        <v>81</v>
      </c>
      <c r="C67" s="663"/>
      <c r="D67" s="664"/>
      <c r="E67" s="91"/>
      <c r="F67" s="86"/>
      <c r="G67" s="86"/>
      <c r="H67" s="92">
        <f>SUBTOTAL(9,H66:H66)</f>
        <v>0.254</v>
      </c>
      <c r="I67" s="87"/>
      <c r="J67" s="88"/>
      <c r="K67" s="20">
        <f>SUBTOTAL(9,K66:K66)</f>
        <v>799.08399999999995</v>
      </c>
      <c r="L67" s="248"/>
    </row>
    <row r="68" spans="1:15">
      <c r="A68" s="665">
        <v>16</v>
      </c>
      <c r="B68" s="84"/>
      <c r="C68" s="83" t="s">
        <v>76</v>
      </c>
      <c r="D68" s="84" t="s">
        <v>28</v>
      </c>
      <c r="E68" s="85" t="s">
        <v>77</v>
      </c>
      <c r="F68" s="86">
        <v>13.686999999999999</v>
      </c>
      <c r="G68" s="86">
        <v>13.765000000000001</v>
      </c>
      <c r="H68" s="86">
        <v>7.8E-2</v>
      </c>
      <c r="I68" s="87">
        <v>7.4</v>
      </c>
      <c r="J68" s="88">
        <v>400</v>
      </c>
      <c r="K68" s="19">
        <f>SUM(H68*I68*J68*1.21)</f>
        <v>279.3648</v>
      </c>
      <c r="L68" s="248"/>
    </row>
    <row r="69" spans="1:15">
      <c r="A69" s="666"/>
      <c r="B69" s="84"/>
      <c r="C69" s="83" t="s">
        <v>76</v>
      </c>
      <c r="D69" s="84" t="s">
        <v>28</v>
      </c>
      <c r="E69" s="402"/>
      <c r="F69" s="86">
        <v>13.765000000000001</v>
      </c>
      <c r="G69" s="86">
        <v>13.929</v>
      </c>
      <c r="H69" s="86">
        <v>0.16400000000000001</v>
      </c>
      <c r="I69" s="87">
        <v>7.7</v>
      </c>
      <c r="J69" s="88">
        <v>400</v>
      </c>
      <c r="K69" s="19">
        <f>SUM(H69*I69*J69*1.21)</f>
        <v>611.1952</v>
      </c>
      <c r="L69" s="248"/>
    </row>
    <row r="70" spans="1:15">
      <c r="A70" s="90"/>
      <c r="B70" s="662" t="s">
        <v>78</v>
      </c>
      <c r="C70" s="663"/>
      <c r="D70" s="664"/>
      <c r="E70" s="34"/>
      <c r="F70" s="86"/>
      <c r="G70" s="86"/>
      <c r="H70" s="92">
        <f>SUBTOTAL(9,H68:H69)</f>
        <v>0.24199999999999999</v>
      </c>
      <c r="I70" s="87"/>
      <c r="J70" s="88"/>
      <c r="K70" s="20">
        <f>SUBTOTAL(9,K68:K69)</f>
        <v>890.56</v>
      </c>
      <c r="L70" s="247"/>
      <c r="M70" s="80"/>
      <c r="N70" s="80"/>
    </row>
    <row r="71" spans="1:15">
      <c r="A71" s="414">
        <v>17</v>
      </c>
      <c r="B71" s="415" t="s">
        <v>1034</v>
      </c>
      <c r="C71" s="416" t="s">
        <v>32</v>
      </c>
      <c r="D71" s="417" t="s">
        <v>46</v>
      </c>
      <c r="E71" s="418" t="s">
        <v>1054</v>
      </c>
      <c r="F71" s="419">
        <v>14.093</v>
      </c>
      <c r="G71" s="419">
        <v>25.733000000000001</v>
      </c>
      <c r="H71" s="419">
        <f>G71-F71</f>
        <v>11.64</v>
      </c>
      <c r="I71" s="420">
        <v>6.1</v>
      </c>
      <c r="J71" s="421">
        <v>310</v>
      </c>
      <c r="K71" s="422">
        <f>SUM(H71*I71*J71)</f>
        <v>22011.24</v>
      </c>
      <c r="L71" s="669"/>
      <c r="M71" s="672"/>
      <c r="N71" s="672"/>
      <c r="O71" s="672"/>
    </row>
    <row r="72" spans="1:15">
      <c r="A72" s="423"/>
      <c r="B72" s="674" t="s">
        <v>35</v>
      </c>
      <c r="C72" s="675"/>
      <c r="D72" s="676"/>
      <c r="E72" s="424"/>
      <c r="F72" s="425"/>
      <c r="G72" s="425"/>
      <c r="H72" s="426">
        <f>SUM(H71)</f>
        <v>11.64</v>
      </c>
      <c r="I72" s="427"/>
      <c r="J72" s="428"/>
      <c r="K72" s="429">
        <f>SUM(K71)</f>
        <v>22011.24</v>
      </c>
      <c r="L72" s="673"/>
      <c r="M72" s="672"/>
      <c r="N72" s="672"/>
      <c r="O72" s="672"/>
    </row>
    <row r="73" spans="1:15">
      <c r="A73" s="456"/>
      <c r="B73" s="457"/>
      <c r="C73" s="457"/>
      <c r="D73" s="457"/>
      <c r="E73" s="458"/>
      <c r="F73" s="459"/>
      <c r="G73" s="459"/>
      <c r="H73" s="460"/>
      <c r="I73" s="461"/>
      <c r="J73" s="462"/>
      <c r="K73" s="463"/>
      <c r="L73" s="455"/>
      <c r="M73" s="395"/>
      <c r="N73" s="395"/>
      <c r="O73" s="395"/>
    </row>
    <row r="74" spans="1:15" ht="15.75" thickBot="1">
      <c r="A74" s="658">
        <v>2</v>
      </c>
      <c r="B74" s="658"/>
      <c r="C74" s="658"/>
      <c r="D74" s="658"/>
      <c r="E74" s="658"/>
      <c r="F74" s="658"/>
      <c r="G74" s="658"/>
      <c r="H74" s="658"/>
      <c r="I74" s="658"/>
      <c r="J74" s="658"/>
      <c r="K74" s="658"/>
      <c r="L74" s="455"/>
      <c r="M74" s="395"/>
      <c r="N74" s="395"/>
      <c r="O74" s="395"/>
    </row>
    <row r="75" spans="1:15" ht="24">
      <c r="A75" s="1" t="s">
        <v>0</v>
      </c>
      <c r="B75" s="2" t="s">
        <v>1</v>
      </c>
      <c r="C75" s="3" t="s">
        <v>2</v>
      </c>
      <c r="D75" s="4" t="s">
        <v>3</v>
      </c>
      <c r="E75" s="3" t="s">
        <v>4</v>
      </c>
      <c r="F75" s="667" t="s">
        <v>5</v>
      </c>
      <c r="G75" s="668"/>
      <c r="H75" s="22" t="s">
        <v>6</v>
      </c>
      <c r="I75" s="5" t="s">
        <v>7</v>
      </c>
      <c r="J75" s="6" t="s">
        <v>8</v>
      </c>
      <c r="K75" s="44" t="s">
        <v>9</v>
      </c>
      <c r="L75" s="455"/>
      <c r="M75" s="395"/>
      <c r="N75" s="395"/>
      <c r="O75" s="395"/>
    </row>
    <row r="76" spans="1:15" ht="15.75" thickBot="1">
      <c r="A76" s="7" t="s">
        <v>10</v>
      </c>
      <c r="B76" s="8"/>
      <c r="C76" s="12"/>
      <c r="D76" s="10"/>
      <c r="E76" s="9"/>
      <c r="F76" s="23" t="s">
        <v>11</v>
      </c>
      <c r="G76" s="24" t="s">
        <v>12</v>
      </c>
      <c r="H76" s="25" t="s">
        <v>13</v>
      </c>
      <c r="I76" s="11" t="s">
        <v>14</v>
      </c>
      <c r="J76" s="13" t="s">
        <v>15</v>
      </c>
      <c r="K76" s="45" t="s">
        <v>16</v>
      </c>
      <c r="L76" s="455"/>
      <c r="M76" s="395"/>
      <c r="N76" s="395"/>
      <c r="O76" s="395"/>
    </row>
    <row r="77" spans="1:15" ht="4.5" customHeight="1">
      <c r="A77" s="42"/>
      <c r="B77" s="49"/>
      <c r="C77" s="48"/>
      <c r="D77" s="49"/>
      <c r="E77" s="43"/>
      <c r="F77" s="47"/>
      <c r="G77" s="47"/>
      <c r="H77" s="47"/>
      <c r="I77" s="52"/>
      <c r="J77" s="48"/>
      <c r="K77" s="51"/>
      <c r="L77" s="396"/>
      <c r="M77" s="395"/>
      <c r="N77" s="395"/>
      <c r="O77" s="395"/>
    </row>
    <row r="78" spans="1:15">
      <c r="A78" s="414">
        <v>18</v>
      </c>
      <c r="B78" s="430" t="s">
        <v>1036</v>
      </c>
      <c r="C78" s="431" t="s">
        <v>61</v>
      </c>
      <c r="D78" s="432" t="s">
        <v>28</v>
      </c>
      <c r="E78" s="433" t="s">
        <v>1114</v>
      </c>
      <c r="F78" s="434">
        <v>16.286999999999999</v>
      </c>
      <c r="G78" s="434">
        <v>19.95</v>
      </c>
      <c r="H78" s="435">
        <v>3.6629999999999998</v>
      </c>
      <c r="I78" s="436">
        <v>6.9</v>
      </c>
      <c r="J78" s="437">
        <v>570</v>
      </c>
      <c r="K78" s="438">
        <f>SUM(H78*I78*J78*1.21)</f>
        <v>17431.960589999999</v>
      </c>
      <c r="L78" s="669"/>
      <c r="M78" s="672"/>
      <c r="N78" s="672"/>
      <c r="O78" s="672"/>
    </row>
    <row r="79" spans="1:15">
      <c r="A79" s="423"/>
      <c r="B79" s="674" t="s">
        <v>64</v>
      </c>
      <c r="C79" s="675"/>
      <c r="D79" s="676"/>
      <c r="E79" s="424"/>
      <c r="F79" s="425"/>
      <c r="G79" s="425"/>
      <c r="H79" s="426">
        <f>SUM(H78)</f>
        <v>3.6629999999999998</v>
      </c>
      <c r="I79" s="427"/>
      <c r="J79" s="428"/>
      <c r="K79" s="429">
        <f>SUM(K78)</f>
        <v>17431.960589999999</v>
      </c>
      <c r="L79" s="673"/>
      <c r="M79" s="672"/>
      <c r="N79" s="672"/>
      <c r="O79" s="672"/>
    </row>
    <row r="80" spans="1:15">
      <c r="A80" s="414">
        <v>19</v>
      </c>
      <c r="B80" s="430" t="s">
        <v>1035</v>
      </c>
      <c r="C80" s="431" t="s">
        <v>1118</v>
      </c>
      <c r="D80" s="432" t="s">
        <v>106</v>
      </c>
      <c r="E80" s="433" t="s">
        <v>1120</v>
      </c>
      <c r="F80" s="434">
        <v>7.641</v>
      </c>
      <c r="G80" s="434">
        <v>9.7129999999999992</v>
      </c>
      <c r="H80" s="435">
        <v>2.0720000000000001</v>
      </c>
      <c r="I80" s="436">
        <v>7</v>
      </c>
      <c r="J80" s="437"/>
      <c r="K80" s="438">
        <v>7288</v>
      </c>
      <c r="L80" s="669"/>
      <c r="M80" s="672"/>
      <c r="N80" s="672"/>
      <c r="O80" s="672"/>
    </row>
    <row r="81" spans="1:15">
      <c r="A81" s="423"/>
      <c r="B81" s="674" t="s">
        <v>1119</v>
      </c>
      <c r="C81" s="675"/>
      <c r="D81" s="676"/>
      <c r="E81" s="424"/>
      <c r="F81" s="425"/>
      <c r="G81" s="425"/>
      <c r="H81" s="426">
        <f>SUM(H80)</f>
        <v>2.0720000000000001</v>
      </c>
      <c r="I81" s="427"/>
      <c r="J81" s="428"/>
      <c r="K81" s="429">
        <f>SUM(K80)</f>
        <v>7288</v>
      </c>
      <c r="L81" s="673"/>
      <c r="M81" s="672"/>
      <c r="N81" s="672"/>
      <c r="O81" s="672"/>
    </row>
    <row r="82" spans="1:15">
      <c r="A82" s="414">
        <v>20</v>
      </c>
      <c r="B82" s="430" t="s">
        <v>1034</v>
      </c>
      <c r="C82" s="431" t="s">
        <v>42</v>
      </c>
      <c r="D82" s="432" t="s">
        <v>106</v>
      </c>
      <c r="E82" s="433" t="s">
        <v>1122</v>
      </c>
      <c r="F82" s="434">
        <v>9.6999999999999993</v>
      </c>
      <c r="G82" s="434">
        <v>11.9</v>
      </c>
      <c r="H82" s="435">
        <v>2.2000000000000002</v>
      </c>
      <c r="I82" s="436">
        <v>7.4</v>
      </c>
      <c r="J82" s="437"/>
      <c r="K82" s="438">
        <v>9151</v>
      </c>
      <c r="L82" s="669"/>
      <c r="M82" s="672"/>
      <c r="N82" s="672"/>
      <c r="O82" s="672"/>
    </row>
    <row r="83" spans="1:15">
      <c r="A83" s="439"/>
      <c r="B83" s="430"/>
      <c r="C83" s="431" t="s">
        <v>42</v>
      </c>
      <c r="D83" s="432" t="s">
        <v>106</v>
      </c>
      <c r="E83" s="440"/>
      <c r="F83" s="441">
        <v>15.095000000000001</v>
      </c>
      <c r="G83" s="441">
        <v>15.515000000000001</v>
      </c>
      <c r="H83" s="442">
        <f>G83-F83</f>
        <v>0.41999999999999993</v>
      </c>
      <c r="I83" s="443">
        <v>7.2</v>
      </c>
      <c r="J83" s="444"/>
      <c r="K83" s="445">
        <v>1767</v>
      </c>
      <c r="L83" s="669"/>
      <c r="M83" s="672"/>
      <c r="N83" s="672"/>
      <c r="O83" s="672"/>
    </row>
    <row r="84" spans="1:15">
      <c r="A84" s="423"/>
      <c r="B84" s="674" t="s">
        <v>45</v>
      </c>
      <c r="C84" s="675"/>
      <c r="D84" s="676"/>
      <c r="E84" s="424"/>
      <c r="F84" s="425"/>
      <c r="G84" s="425"/>
      <c r="H84" s="426">
        <f>H82+H83</f>
        <v>2.62</v>
      </c>
      <c r="I84" s="427"/>
      <c r="J84" s="428"/>
      <c r="K84" s="429">
        <f>K82+K83</f>
        <v>10918</v>
      </c>
      <c r="L84" s="673"/>
      <c r="M84" s="672"/>
      <c r="N84" s="672"/>
      <c r="O84" s="672"/>
    </row>
    <row r="85" spans="1:15">
      <c r="A85" s="414">
        <v>21</v>
      </c>
      <c r="B85" s="430" t="s">
        <v>1034</v>
      </c>
      <c r="C85" s="431" t="s">
        <v>42</v>
      </c>
      <c r="D85" s="432" t="s">
        <v>106</v>
      </c>
      <c r="E85" s="433" t="s">
        <v>1121</v>
      </c>
      <c r="F85" s="434">
        <v>18.89</v>
      </c>
      <c r="G85" s="434">
        <v>20.7</v>
      </c>
      <c r="H85" s="435">
        <f>G85-F85</f>
        <v>1.8099999999999987</v>
      </c>
      <c r="I85" s="436">
        <v>8.5</v>
      </c>
      <c r="J85" s="437"/>
      <c r="K85" s="438">
        <v>8908</v>
      </c>
      <c r="L85" s="669"/>
      <c r="M85" s="672"/>
      <c r="N85" s="672"/>
      <c r="O85" s="672"/>
    </row>
    <row r="86" spans="1:15">
      <c r="A86" s="439"/>
      <c r="B86" s="430"/>
      <c r="C86" s="431" t="s">
        <v>42</v>
      </c>
      <c r="D86" s="432" t="s">
        <v>106</v>
      </c>
      <c r="E86" s="440"/>
      <c r="F86" s="441">
        <v>26.673999999999999</v>
      </c>
      <c r="G86" s="441">
        <v>28.274000000000001</v>
      </c>
      <c r="H86" s="442">
        <f>G86-F86</f>
        <v>1.6000000000000014</v>
      </c>
      <c r="I86" s="443">
        <v>8.5</v>
      </c>
      <c r="J86" s="444"/>
      <c r="K86" s="445">
        <v>7538</v>
      </c>
      <c r="L86" s="669"/>
      <c r="M86" s="672"/>
      <c r="N86" s="672"/>
      <c r="O86" s="672"/>
    </row>
    <row r="87" spans="1:15">
      <c r="A87" s="423"/>
      <c r="B87" s="674" t="s">
        <v>45</v>
      </c>
      <c r="C87" s="675"/>
      <c r="D87" s="676"/>
      <c r="E87" s="424"/>
      <c r="F87" s="425"/>
      <c r="G87" s="425"/>
      <c r="H87" s="426">
        <f>H85+H86</f>
        <v>3.41</v>
      </c>
      <c r="I87" s="427"/>
      <c r="J87" s="428"/>
      <c r="K87" s="429">
        <f>K85+K86</f>
        <v>16446</v>
      </c>
      <c r="L87" s="673"/>
      <c r="M87" s="672"/>
      <c r="N87" s="672"/>
      <c r="O87" s="672"/>
    </row>
    <row r="88" spans="1:15">
      <c r="A88" s="82">
        <v>22</v>
      </c>
      <c r="B88" s="84"/>
      <c r="C88" s="83" t="s">
        <v>74</v>
      </c>
      <c r="D88" s="84" t="s">
        <v>43</v>
      </c>
      <c r="E88" s="91" t="s">
        <v>1142</v>
      </c>
      <c r="F88" s="86">
        <v>12.975</v>
      </c>
      <c r="G88" s="86">
        <v>13.323</v>
      </c>
      <c r="H88" s="86">
        <v>0.34799999999999998</v>
      </c>
      <c r="I88" s="87">
        <v>6.5</v>
      </c>
      <c r="J88" s="88">
        <v>2500</v>
      </c>
      <c r="K88" s="19">
        <f>SUM(H88*I88*J88*1.21)</f>
        <v>6842.55</v>
      </c>
      <c r="L88" s="669"/>
      <c r="M88" s="672"/>
      <c r="N88" s="672"/>
      <c r="O88" s="672"/>
    </row>
    <row r="89" spans="1:15">
      <c r="A89" s="90"/>
      <c r="B89" s="662" t="s">
        <v>81</v>
      </c>
      <c r="C89" s="663"/>
      <c r="D89" s="664"/>
      <c r="E89" s="91"/>
      <c r="F89" s="86"/>
      <c r="G89" s="86"/>
      <c r="H89" s="92">
        <f>SUBTOTAL(9,H88:H88)</f>
        <v>0.34799999999999998</v>
      </c>
      <c r="I89" s="87"/>
      <c r="J89" s="88"/>
      <c r="K89" s="20">
        <f>SUBTOTAL(9,K88:K88)</f>
        <v>6842.55</v>
      </c>
      <c r="L89" s="673"/>
      <c r="M89" s="672"/>
      <c r="N89" s="672"/>
      <c r="O89" s="672"/>
    </row>
    <row r="90" spans="1:15">
      <c r="A90" s="446">
        <v>23</v>
      </c>
      <c r="B90" s="447" t="s">
        <v>1035</v>
      </c>
      <c r="C90" s="448" t="s">
        <v>1152</v>
      </c>
      <c r="D90" s="447" t="s">
        <v>110</v>
      </c>
      <c r="E90" s="236" t="s">
        <v>1153</v>
      </c>
      <c r="F90" s="449">
        <v>3.38</v>
      </c>
      <c r="G90" s="449">
        <v>5.3550000000000004</v>
      </c>
      <c r="H90" s="450">
        <v>1.9750000000000001</v>
      </c>
      <c r="I90" s="451">
        <v>5.6</v>
      </c>
      <c r="J90" s="452">
        <v>450</v>
      </c>
      <c r="K90" s="122">
        <f>SUM(H90*I90*J90*1.21)</f>
        <v>6022.17</v>
      </c>
      <c r="L90" s="669"/>
      <c r="M90" s="672"/>
      <c r="N90" s="672"/>
      <c r="O90" s="672"/>
    </row>
    <row r="91" spans="1:15">
      <c r="A91" s="453"/>
      <c r="B91" s="677" t="s">
        <v>1154</v>
      </c>
      <c r="C91" s="678"/>
      <c r="D91" s="679"/>
      <c r="E91" s="236"/>
      <c r="F91" s="449"/>
      <c r="G91" s="449"/>
      <c r="H91" s="114">
        <f>SUBTOTAL(9,H90:H90)</f>
        <v>1.9750000000000001</v>
      </c>
      <c r="I91" s="451"/>
      <c r="J91" s="452"/>
      <c r="K91" s="79">
        <f>SUBTOTAL(9,K90:K90)</f>
        <v>6022.17</v>
      </c>
      <c r="L91" s="673"/>
      <c r="M91" s="672"/>
      <c r="N91" s="672"/>
      <c r="O91" s="672"/>
    </row>
    <row r="92" spans="1:15">
      <c r="A92" s="446">
        <v>24</v>
      </c>
      <c r="B92" s="447" t="s">
        <v>1034</v>
      </c>
      <c r="C92" s="448" t="s">
        <v>42</v>
      </c>
      <c r="D92" s="447" t="s">
        <v>110</v>
      </c>
      <c r="E92" s="236" t="s">
        <v>1155</v>
      </c>
      <c r="F92" s="449">
        <v>0.71</v>
      </c>
      <c r="G92" s="449">
        <v>2.5129999999999999</v>
      </c>
      <c r="H92" s="449">
        <v>1.8029999999999999</v>
      </c>
      <c r="I92" s="451">
        <v>5.3</v>
      </c>
      <c r="J92" s="452">
        <v>310</v>
      </c>
      <c r="K92" s="122">
        <f>SUM(H92*I92*J92*1.21)</f>
        <v>3584.4180899999997</v>
      </c>
      <c r="L92" s="680"/>
      <c r="M92" s="670"/>
      <c r="N92" s="46"/>
      <c r="O92" s="46"/>
    </row>
    <row r="93" spans="1:15">
      <c r="A93" s="326"/>
      <c r="B93" s="447"/>
      <c r="C93" s="448" t="s">
        <v>42</v>
      </c>
      <c r="D93" s="447" t="s">
        <v>110</v>
      </c>
      <c r="E93" s="236"/>
      <c r="F93" s="449">
        <v>2.5190000000000001</v>
      </c>
      <c r="G93" s="449">
        <v>3.2530000000000001</v>
      </c>
      <c r="H93" s="449">
        <v>0.73399999999999999</v>
      </c>
      <c r="I93" s="451">
        <v>5.3</v>
      </c>
      <c r="J93" s="452">
        <v>310</v>
      </c>
      <c r="K93" s="122">
        <v>1459</v>
      </c>
      <c r="L93" s="669"/>
      <c r="M93" s="670"/>
    </row>
    <row r="94" spans="1:15">
      <c r="A94" s="454"/>
      <c r="B94" s="677" t="s">
        <v>45</v>
      </c>
      <c r="C94" s="678"/>
      <c r="D94" s="679"/>
      <c r="E94" s="121"/>
      <c r="F94" s="449"/>
      <c r="G94" s="449"/>
      <c r="H94" s="114">
        <f>SUBTOTAL(9,H92:H93)</f>
        <v>2.5369999999999999</v>
      </c>
      <c r="I94" s="451"/>
      <c r="J94" s="452"/>
      <c r="K94" s="79">
        <f>SUBTOTAL(9,K92:K93)</f>
        <v>5043.4180899999992</v>
      </c>
      <c r="L94" s="669"/>
      <c r="M94" s="670"/>
    </row>
    <row r="95" spans="1:15">
      <c r="H95" s="245"/>
    </row>
    <row r="110" spans="1:11">
      <c r="A110" s="658">
        <v>3</v>
      </c>
      <c r="B110" s="658"/>
      <c r="C110" s="658"/>
      <c r="D110" s="658"/>
      <c r="E110" s="658"/>
      <c r="F110" s="658"/>
      <c r="G110" s="658"/>
      <c r="H110" s="658"/>
      <c r="I110" s="658"/>
      <c r="J110" s="658"/>
      <c r="K110" s="658"/>
    </row>
  </sheetData>
  <mergeCells count="45">
    <mergeCell ref="L90:O91"/>
    <mergeCell ref="B91:D91"/>
    <mergeCell ref="L92:M94"/>
    <mergeCell ref="B94:D94"/>
    <mergeCell ref="L82:O84"/>
    <mergeCell ref="B84:D84"/>
    <mergeCell ref="L85:O87"/>
    <mergeCell ref="B87:D87"/>
    <mergeCell ref="L88:O89"/>
    <mergeCell ref="B89:D89"/>
    <mergeCell ref="L80:O81"/>
    <mergeCell ref="B81:D81"/>
    <mergeCell ref="F75:G75"/>
    <mergeCell ref="B65:D65"/>
    <mergeCell ref="A68:A69"/>
    <mergeCell ref="A74:K74"/>
    <mergeCell ref="L71:O72"/>
    <mergeCell ref="B72:D72"/>
    <mergeCell ref="L78:O79"/>
    <mergeCell ref="B79:D79"/>
    <mergeCell ref="L7:M7"/>
    <mergeCell ref="L8:M8"/>
    <mergeCell ref="L9:M9"/>
    <mergeCell ref="L10:M10"/>
    <mergeCell ref="L59:M60"/>
    <mergeCell ref="F3:G3"/>
    <mergeCell ref="B16:D16"/>
    <mergeCell ref="B20:D20"/>
    <mergeCell ref="B49:D49"/>
    <mergeCell ref="B45:D45"/>
    <mergeCell ref="B11:D11"/>
    <mergeCell ref="B23:D23"/>
    <mergeCell ref="B28:D28"/>
    <mergeCell ref="B47:D47"/>
    <mergeCell ref="F38:G38"/>
    <mergeCell ref="A110:K110"/>
    <mergeCell ref="A36:K36"/>
    <mergeCell ref="B53:D53"/>
    <mergeCell ref="B55:D55"/>
    <mergeCell ref="B58:D58"/>
    <mergeCell ref="A61:A62"/>
    <mergeCell ref="B63:D63"/>
    <mergeCell ref="B70:D70"/>
    <mergeCell ref="B67:D67"/>
    <mergeCell ref="B60:D60"/>
  </mergeCells>
  <phoneticPr fontId="0" type="noConversion"/>
  <printOptions horizontalCentered="1"/>
  <pageMargins left="0.31496062992125984" right="0.31496062992125984" top="0.78740157480314965" bottom="0.39370078740157483" header="0.31496062992125984" footer="0.31496062992125984"/>
  <pageSetup scale="97" fitToWidth="3" fitToHeight="3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1304"/>
  <sheetViews>
    <sheetView showGridLines="0" topLeftCell="A1249" zoomScaleNormal="100" workbookViewId="0">
      <selection activeCell="I1294" sqref="I1294"/>
    </sheetView>
  </sheetViews>
  <sheetFormatPr defaultRowHeight="15"/>
  <cols>
    <col min="1" max="1" width="5" customWidth="1"/>
    <col min="2" max="2" width="12" customWidth="1"/>
    <col min="4" max="4" width="7.42578125" customWidth="1"/>
    <col min="5" max="5" width="46.42578125" customWidth="1"/>
    <col min="6" max="6" width="8.42578125" customWidth="1"/>
    <col min="7" max="7" width="7.42578125" customWidth="1"/>
    <col min="8" max="8" width="7.85546875" customWidth="1"/>
    <col min="9" max="9" width="7.42578125" customWidth="1"/>
    <col min="11" max="11" width="10.140625" customWidth="1"/>
    <col min="12" max="12" width="11" customWidth="1"/>
    <col min="15" max="15" width="11.140625" customWidth="1"/>
    <col min="16" max="16" width="17.7109375" customWidth="1"/>
  </cols>
  <sheetData>
    <row r="1" spans="1:15">
      <c r="A1" s="366" t="s">
        <v>26</v>
      </c>
      <c r="B1" s="366"/>
      <c r="C1" s="366"/>
      <c r="D1" s="366"/>
      <c r="E1" s="366"/>
    </row>
    <row r="2" spans="1:15" ht="5.25" customHeight="1" thickBot="1">
      <c r="A2" s="391"/>
      <c r="B2" s="391"/>
      <c r="C2" s="391"/>
      <c r="D2" s="391"/>
      <c r="E2" s="391"/>
    </row>
    <row r="3" spans="1:15" ht="36">
      <c r="A3" s="177" t="s">
        <v>0</v>
      </c>
      <c r="B3" s="178" t="s">
        <v>1</v>
      </c>
      <c r="C3" s="179" t="s">
        <v>2</v>
      </c>
      <c r="D3" s="180" t="s">
        <v>3</v>
      </c>
      <c r="E3" s="180" t="s">
        <v>4</v>
      </c>
      <c r="F3" s="687" t="s">
        <v>5</v>
      </c>
      <c r="G3" s="688"/>
      <c r="H3" s="181" t="s">
        <v>6</v>
      </c>
      <c r="I3" s="182" t="s">
        <v>7</v>
      </c>
      <c r="J3" s="183" t="s">
        <v>8</v>
      </c>
      <c r="K3" s="393" t="s">
        <v>9</v>
      </c>
      <c r="L3" s="185"/>
    </row>
    <row r="4" spans="1:15" ht="15.2" customHeight="1" thickBot="1">
      <c r="A4" s="186" t="s">
        <v>10</v>
      </c>
      <c r="B4" s="187"/>
      <c r="C4" s="188"/>
      <c r="D4" s="189"/>
      <c r="E4" s="190"/>
      <c r="F4" s="191" t="s">
        <v>11</v>
      </c>
      <c r="G4" s="192" t="s">
        <v>12</v>
      </c>
      <c r="H4" s="193" t="s">
        <v>13</v>
      </c>
      <c r="I4" s="194" t="s">
        <v>14</v>
      </c>
      <c r="J4" s="195" t="s">
        <v>15</v>
      </c>
      <c r="K4" s="394" t="s">
        <v>16</v>
      </c>
      <c r="L4" s="185"/>
    </row>
    <row r="5" spans="1:15" ht="4.5" customHeight="1">
      <c r="A5" s="197"/>
      <c r="B5" s="198"/>
      <c r="C5" s="199"/>
      <c r="D5" s="198"/>
      <c r="E5" s="200"/>
      <c r="F5" s="201"/>
      <c r="G5" s="201"/>
      <c r="H5" s="201"/>
      <c r="I5" s="202"/>
      <c r="J5" s="199"/>
      <c r="K5" s="203"/>
      <c r="L5" s="185"/>
    </row>
    <row r="6" spans="1:15">
      <c r="A6" s="250">
        <v>1</v>
      </c>
      <c r="B6" s="61" t="s">
        <v>82</v>
      </c>
      <c r="C6" s="34" t="s">
        <v>83</v>
      </c>
      <c r="D6" s="14" t="s">
        <v>18</v>
      </c>
      <c r="E6" s="67" t="s">
        <v>84</v>
      </c>
      <c r="F6" s="68">
        <v>1.958</v>
      </c>
      <c r="G6" s="68">
        <v>2.68</v>
      </c>
      <c r="H6" s="35">
        <f>G6-F6</f>
        <v>0.7220000000000002</v>
      </c>
      <c r="I6" s="36">
        <v>5.7</v>
      </c>
      <c r="J6" s="37">
        <v>366</v>
      </c>
      <c r="K6" s="19">
        <f>SUM(H6*I6*J6)</f>
        <v>1506.2364000000005</v>
      </c>
      <c r="L6" s="204"/>
    </row>
    <row r="7" spans="1:15">
      <c r="A7" s="125"/>
      <c r="B7" s="61" t="s">
        <v>82</v>
      </c>
      <c r="C7" s="34" t="s">
        <v>83</v>
      </c>
      <c r="D7" s="14" t="s">
        <v>18</v>
      </c>
      <c r="E7" s="255" t="s">
        <v>85</v>
      </c>
      <c r="F7" s="68">
        <v>2.68</v>
      </c>
      <c r="G7" s="68">
        <v>2.8149999999999999</v>
      </c>
      <c r="H7" s="35">
        <f>G7-F7</f>
        <v>0.13499999999999979</v>
      </c>
      <c r="I7" s="36">
        <v>5.7</v>
      </c>
      <c r="J7" s="37">
        <v>898</v>
      </c>
      <c r="K7" s="19">
        <f>SUM(H7*I7*J7)</f>
        <v>691.01099999999894</v>
      </c>
      <c r="L7" s="204"/>
    </row>
    <row r="8" spans="1:15">
      <c r="A8" s="125"/>
      <c r="B8" s="61" t="s">
        <v>82</v>
      </c>
      <c r="C8" s="34" t="s">
        <v>83</v>
      </c>
      <c r="D8" s="14" t="s">
        <v>18</v>
      </c>
      <c r="E8" s="255" t="s">
        <v>85</v>
      </c>
      <c r="F8" s="68">
        <v>3.17</v>
      </c>
      <c r="G8" s="68">
        <v>3.4950000000000001</v>
      </c>
      <c r="H8" s="35">
        <f>G8-F8</f>
        <v>0.32500000000000018</v>
      </c>
      <c r="I8" s="36">
        <v>5.7</v>
      </c>
      <c r="J8" s="37">
        <v>898</v>
      </c>
      <c r="K8" s="19">
        <f>SUM(H8*I8*J8)</f>
        <v>1663.545000000001</v>
      </c>
      <c r="L8" s="204"/>
    </row>
    <row r="9" spans="1:15">
      <c r="A9" s="125"/>
      <c r="B9" s="61" t="s">
        <v>1231</v>
      </c>
      <c r="C9" s="34" t="s">
        <v>83</v>
      </c>
      <c r="D9" s="14" t="s">
        <v>18</v>
      </c>
      <c r="E9" s="407" t="s">
        <v>87</v>
      </c>
      <c r="F9" s="68">
        <v>3.4950000000000001</v>
      </c>
      <c r="G9" s="68">
        <v>4.585</v>
      </c>
      <c r="H9" s="35">
        <f>G9-F9</f>
        <v>1.0899999999999999</v>
      </c>
      <c r="I9" s="36">
        <v>6.3</v>
      </c>
      <c r="J9" s="37">
        <v>366</v>
      </c>
      <c r="K9" s="19">
        <f>SUM(H9*I9*J9)</f>
        <v>2513.3219999999997</v>
      </c>
      <c r="L9" s="373"/>
    </row>
    <row r="10" spans="1:15">
      <c r="A10" s="125"/>
      <c r="B10" s="61" t="s">
        <v>1034</v>
      </c>
      <c r="C10" s="34" t="s">
        <v>83</v>
      </c>
      <c r="D10" s="14" t="s">
        <v>18</v>
      </c>
      <c r="E10" s="255" t="s">
        <v>88</v>
      </c>
      <c r="F10" s="68">
        <v>5.8179999999999996</v>
      </c>
      <c r="G10" s="68">
        <v>6.39</v>
      </c>
      <c r="H10" s="35">
        <f>G10-F10</f>
        <v>0.57200000000000006</v>
      </c>
      <c r="I10" s="36">
        <v>6.3</v>
      </c>
      <c r="J10" s="37">
        <v>898</v>
      </c>
      <c r="K10" s="19">
        <f>SUM(H10*I10*J10)</f>
        <v>3236.0328</v>
      </c>
      <c r="L10" s="204"/>
    </row>
    <row r="11" spans="1:15">
      <c r="A11" s="125"/>
      <c r="B11" s="662" t="s">
        <v>89</v>
      </c>
      <c r="C11" s="663"/>
      <c r="D11" s="664"/>
      <c r="E11" s="255"/>
      <c r="F11" s="74"/>
      <c r="G11" s="74"/>
      <c r="H11" s="38">
        <f>SUM(H5:H10)</f>
        <v>2.8440000000000003</v>
      </c>
      <c r="I11" s="39"/>
      <c r="J11" s="40"/>
      <c r="K11" s="20">
        <f>SUM(K5:K10)</f>
        <v>9610.1471999999994</v>
      </c>
      <c r="L11" s="185"/>
    </row>
    <row r="12" spans="1:15">
      <c r="A12" s="250">
        <v>2</v>
      </c>
      <c r="B12" s="14"/>
      <c r="C12" s="34" t="s">
        <v>90</v>
      </c>
      <c r="D12" s="14" t="s">
        <v>18</v>
      </c>
      <c r="E12" s="274" t="s">
        <v>91</v>
      </c>
      <c r="F12" s="68">
        <v>5.8639999999999999</v>
      </c>
      <c r="G12" s="68">
        <v>7.17</v>
      </c>
      <c r="H12" s="35">
        <f>G12-F12</f>
        <v>1.306</v>
      </c>
      <c r="I12" s="36">
        <v>6</v>
      </c>
      <c r="J12" s="37">
        <v>850</v>
      </c>
      <c r="K12" s="19">
        <f>SUM(H12*I12*J12)</f>
        <v>6660.6</v>
      </c>
      <c r="L12" s="204"/>
    </row>
    <row r="13" spans="1:15">
      <c r="A13" s="251"/>
      <c r="B13" s="662" t="s">
        <v>92</v>
      </c>
      <c r="C13" s="663"/>
      <c r="D13" s="664"/>
      <c r="E13" s="255"/>
      <c r="F13" s="74"/>
      <c r="G13" s="74"/>
      <c r="H13" s="38">
        <f>SUM(H12:H12)</f>
        <v>1.306</v>
      </c>
      <c r="I13" s="39"/>
      <c r="J13" s="40"/>
      <c r="K13" s="20">
        <f>SUM(K12:K12)</f>
        <v>6660.6</v>
      </c>
      <c r="L13" s="185"/>
    </row>
    <row r="14" spans="1:15">
      <c r="A14" s="250">
        <v>3</v>
      </c>
      <c r="B14" s="14" t="s">
        <v>86</v>
      </c>
      <c r="C14" s="34" t="s">
        <v>93</v>
      </c>
      <c r="D14" s="14" t="s">
        <v>18</v>
      </c>
      <c r="E14" s="274" t="s">
        <v>94</v>
      </c>
      <c r="F14" s="68">
        <v>0.47799999999999998</v>
      </c>
      <c r="G14" s="68">
        <v>0.93700000000000006</v>
      </c>
      <c r="H14" s="35">
        <f>G14-F14</f>
        <v>0.45900000000000007</v>
      </c>
      <c r="I14" s="36">
        <v>5.7</v>
      </c>
      <c r="J14" s="37">
        <v>307</v>
      </c>
      <c r="K14" s="19">
        <f>SUM(H14*I14*J14)</f>
        <v>803.20410000000004</v>
      </c>
      <c r="L14" s="373"/>
    </row>
    <row r="15" spans="1:15">
      <c r="A15" s="125"/>
      <c r="B15" s="14" t="s">
        <v>86</v>
      </c>
      <c r="C15" s="34" t="s">
        <v>93</v>
      </c>
      <c r="D15" s="14" t="s">
        <v>18</v>
      </c>
      <c r="E15" s="274" t="s">
        <v>95</v>
      </c>
      <c r="F15" s="68">
        <v>0.93700000000000006</v>
      </c>
      <c r="G15" s="68">
        <v>1.871</v>
      </c>
      <c r="H15" s="35">
        <f>G15-F15</f>
        <v>0.93399999999999994</v>
      </c>
      <c r="I15" s="36">
        <v>5.7</v>
      </c>
      <c r="J15" s="37">
        <v>312</v>
      </c>
      <c r="K15" s="19">
        <f>SUM(H15*I15*J15)</f>
        <v>1661.0255999999997</v>
      </c>
      <c r="L15" s="373"/>
      <c r="M15" s="252"/>
      <c r="N15" s="252"/>
      <c r="O15" s="252"/>
    </row>
    <row r="16" spans="1:15">
      <c r="A16" s="125"/>
      <c r="B16" s="14" t="s">
        <v>82</v>
      </c>
      <c r="C16" s="34" t="s">
        <v>93</v>
      </c>
      <c r="D16" s="14" t="s">
        <v>18</v>
      </c>
      <c r="E16" s="255" t="s">
        <v>96</v>
      </c>
      <c r="F16" s="68">
        <v>3.0259999999999998</v>
      </c>
      <c r="G16" s="68">
        <v>3.2149999999999999</v>
      </c>
      <c r="H16" s="35">
        <f>G16-F16</f>
        <v>0.18900000000000006</v>
      </c>
      <c r="I16" s="36">
        <v>5.7</v>
      </c>
      <c r="J16" s="37">
        <v>312</v>
      </c>
      <c r="K16" s="19">
        <f>SUM(H16*I16*J16)</f>
        <v>336.1176000000001</v>
      </c>
      <c r="L16" s="204"/>
    </row>
    <row r="17" spans="1:16">
      <c r="A17" s="125"/>
      <c r="B17" s="14" t="s">
        <v>86</v>
      </c>
      <c r="C17" s="34" t="s">
        <v>93</v>
      </c>
      <c r="D17" s="14" t="s">
        <v>18</v>
      </c>
      <c r="E17" s="407" t="s">
        <v>97</v>
      </c>
      <c r="F17" s="68">
        <v>3.2149999999999999</v>
      </c>
      <c r="G17" s="68">
        <v>3.7450000000000001</v>
      </c>
      <c r="H17" s="35">
        <f>G17-F17</f>
        <v>0.53000000000000025</v>
      </c>
      <c r="I17" s="36">
        <v>5.7</v>
      </c>
      <c r="J17" s="37">
        <v>898</v>
      </c>
      <c r="K17" s="19">
        <f>SUM(H17*I17*J17)</f>
        <v>2712.8580000000015</v>
      </c>
      <c r="L17" s="373"/>
      <c r="M17" s="252"/>
      <c r="N17" s="252"/>
      <c r="O17" s="252"/>
    </row>
    <row r="18" spans="1:16">
      <c r="A18" s="125"/>
      <c r="B18" s="14" t="s">
        <v>82</v>
      </c>
      <c r="C18" s="34" t="s">
        <v>93</v>
      </c>
      <c r="D18" s="14" t="s">
        <v>18</v>
      </c>
      <c r="E18" s="259" t="s">
        <v>98</v>
      </c>
      <c r="F18" s="68">
        <v>4.2030000000000003</v>
      </c>
      <c r="G18" s="68">
        <v>5.9409999999999998</v>
      </c>
      <c r="H18" s="35">
        <f>G18-F18</f>
        <v>1.7379999999999995</v>
      </c>
      <c r="I18" s="36">
        <v>5.6</v>
      </c>
      <c r="J18" s="37">
        <v>312</v>
      </c>
      <c r="K18" s="19">
        <f>SUM(H18*I18*J18)</f>
        <v>3036.6335999999992</v>
      </c>
      <c r="L18" s="204"/>
    </row>
    <row r="19" spans="1:16">
      <c r="A19" s="251"/>
      <c r="B19" s="662" t="s">
        <v>99</v>
      </c>
      <c r="C19" s="663"/>
      <c r="D19" s="664"/>
      <c r="E19" s="255"/>
      <c r="F19" s="74"/>
      <c r="G19" s="74"/>
      <c r="H19" s="38">
        <f>SUM(H14:H18)</f>
        <v>3.8499999999999996</v>
      </c>
      <c r="I19" s="39"/>
      <c r="J19" s="40"/>
      <c r="K19" s="20">
        <f>SUM(K14:K18)</f>
        <v>8549.8389000000006</v>
      </c>
      <c r="L19" s="185"/>
    </row>
    <row r="20" spans="1:16">
      <c r="A20" s="110">
        <v>4</v>
      </c>
      <c r="B20" s="84"/>
      <c r="C20" s="83" t="s">
        <v>100</v>
      </c>
      <c r="D20" s="84" t="s">
        <v>28</v>
      </c>
      <c r="E20" s="85" t="s">
        <v>101</v>
      </c>
      <c r="F20" s="86">
        <v>0</v>
      </c>
      <c r="G20" s="86">
        <v>0.59899999999999998</v>
      </c>
      <c r="H20" s="86">
        <v>0.59899999999999998</v>
      </c>
      <c r="I20" s="87">
        <v>4.2</v>
      </c>
      <c r="J20" s="88">
        <v>270</v>
      </c>
      <c r="K20" s="19">
        <f>SUM(H20*I20*J20*1.21)</f>
        <v>821.91185999999993</v>
      </c>
      <c r="L20" s="204"/>
    </row>
    <row r="21" spans="1:16">
      <c r="A21" s="111"/>
      <c r="B21" s="84"/>
      <c r="C21" s="83" t="s">
        <v>100</v>
      </c>
      <c r="D21" s="84" t="s">
        <v>28</v>
      </c>
      <c r="E21" s="91"/>
      <c r="F21" s="86">
        <v>1.143</v>
      </c>
      <c r="G21" s="86">
        <v>1.6160000000000001</v>
      </c>
      <c r="H21" s="86">
        <v>0.47300000000000009</v>
      </c>
      <c r="I21" s="87">
        <v>4.0999999999999996</v>
      </c>
      <c r="J21" s="88">
        <v>270</v>
      </c>
      <c r="K21" s="19">
        <f>SUM(H21*I21*J21*1.21)</f>
        <v>633.56931000000009</v>
      </c>
      <c r="L21" s="204"/>
    </row>
    <row r="22" spans="1:16">
      <c r="A22" s="229"/>
      <c r="B22" s="662" t="s">
        <v>102</v>
      </c>
      <c r="C22" s="663"/>
      <c r="D22" s="664"/>
      <c r="E22" s="153"/>
      <c r="F22" s="95"/>
      <c r="G22" s="95"/>
      <c r="H22" s="92">
        <f>SUBTOTAL(9,H20:H21)</f>
        <v>1.0720000000000001</v>
      </c>
      <c r="I22" s="96"/>
      <c r="J22" s="97"/>
      <c r="K22" s="20">
        <f>SUBTOTAL(9,K20:K21)</f>
        <v>1455.48117</v>
      </c>
      <c r="L22" s="185"/>
    </row>
    <row r="23" spans="1:16">
      <c r="A23" s="110">
        <v>5</v>
      </c>
      <c r="B23" s="84"/>
      <c r="C23" s="83" t="s">
        <v>103</v>
      </c>
      <c r="D23" s="84" t="s">
        <v>28</v>
      </c>
      <c r="E23" s="85" t="s">
        <v>104</v>
      </c>
      <c r="F23" s="86">
        <v>14.664</v>
      </c>
      <c r="G23" s="86">
        <v>15.302</v>
      </c>
      <c r="H23" s="86">
        <v>0.6379999999999999</v>
      </c>
      <c r="I23" s="87">
        <v>4.9000000000000004</v>
      </c>
      <c r="J23" s="88">
        <v>550</v>
      </c>
      <c r="K23" s="19">
        <f>SUM(H23*I23*J23*1.21)</f>
        <v>2080.4860999999996</v>
      </c>
      <c r="L23" s="204"/>
    </row>
    <row r="24" spans="1:16">
      <c r="A24" s="111"/>
      <c r="B24" s="84"/>
      <c r="C24" s="83" t="s">
        <v>103</v>
      </c>
      <c r="D24" s="84" t="s">
        <v>28</v>
      </c>
      <c r="E24" s="91"/>
      <c r="F24" s="86">
        <v>15.302</v>
      </c>
      <c r="G24" s="86">
        <v>15.67</v>
      </c>
      <c r="H24" s="86">
        <v>0.36800000000000033</v>
      </c>
      <c r="I24" s="87">
        <v>4.4000000000000004</v>
      </c>
      <c r="J24" s="88">
        <v>550</v>
      </c>
      <c r="K24" s="19">
        <f>SUM(H24*I24*J24*1.21)</f>
        <v>1077.577600000001</v>
      </c>
      <c r="L24" s="204"/>
    </row>
    <row r="25" spans="1:16">
      <c r="A25" s="229"/>
      <c r="B25" s="662" t="s">
        <v>105</v>
      </c>
      <c r="C25" s="663"/>
      <c r="D25" s="664"/>
      <c r="E25" s="94"/>
      <c r="F25" s="95"/>
      <c r="G25" s="95"/>
      <c r="H25" s="92">
        <f>SUBTOTAL(9,H23:H24)</f>
        <v>1.0060000000000002</v>
      </c>
      <c r="I25" s="96"/>
      <c r="J25" s="97"/>
      <c r="K25" s="20">
        <f>SUBTOTAL(9,K23:K24)</f>
        <v>3158.0637000000006</v>
      </c>
      <c r="L25" s="185"/>
    </row>
    <row r="26" spans="1:16" ht="30.75" customHeight="1">
      <c r="A26" s="764">
        <v>6</v>
      </c>
      <c r="B26" s="121" t="s">
        <v>82</v>
      </c>
      <c r="C26" s="121" t="s">
        <v>898</v>
      </c>
      <c r="D26" s="121" t="s">
        <v>106</v>
      </c>
      <c r="E26" s="537" t="s">
        <v>107</v>
      </c>
      <c r="F26" s="280">
        <v>1.4339999999999999</v>
      </c>
      <c r="G26" s="68">
        <v>2.851</v>
      </c>
      <c r="H26" s="35">
        <f>G26-F26</f>
        <v>1.417</v>
      </c>
      <c r="I26" s="146">
        <v>4.4932956951305574</v>
      </c>
      <c r="J26" s="37">
        <v>450</v>
      </c>
      <c r="K26" s="19">
        <f>SUM(H26*I26*J26)</f>
        <v>2865.15</v>
      </c>
      <c r="L26" s="204"/>
    </row>
    <row r="27" spans="1:16">
      <c r="A27" s="738"/>
      <c r="B27" s="279" t="s">
        <v>1034</v>
      </c>
      <c r="C27" s="121" t="s">
        <v>898</v>
      </c>
      <c r="D27" s="279" t="s">
        <v>106</v>
      </c>
      <c r="E27" s="293"/>
      <c r="F27" s="280">
        <v>2.851</v>
      </c>
      <c r="G27" s="68">
        <v>3.3809999999999998</v>
      </c>
      <c r="H27" s="35">
        <f>G27-F27</f>
        <v>0.5299999999999998</v>
      </c>
      <c r="I27" s="146">
        <v>5.8</v>
      </c>
      <c r="J27" s="37">
        <v>750</v>
      </c>
      <c r="K27" s="19">
        <f>SUM(H27*I27*J27)</f>
        <v>2305.4999999999991</v>
      </c>
      <c r="L27" s="373"/>
      <c r="M27" s="252"/>
      <c r="N27" s="252"/>
      <c r="O27" s="252"/>
      <c r="P27" s="252"/>
    </row>
    <row r="28" spans="1:16">
      <c r="A28" s="738"/>
      <c r="B28" s="279" t="s">
        <v>1034</v>
      </c>
      <c r="C28" s="121" t="s">
        <v>898</v>
      </c>
      <c r="D28" s="279" t="s">
        <v>106</v>
      </c>
      <c r="E28" s="293"/>
      <c r="F28" s="280">
        <v>8.2759999999999998</v>
      </c>
      <c r="G28" s="68">
        <v>9.1839999999999993</v>
      </c>
      <c r="H28" s="35">
        <f>G28-F28</f>
        <v>0.90799999999999947</v>
      </c>
      <c r="I28" s="146">
        <v>6</v>
      </c>
      <c r="J28" s="37">
        <v>330</v>
      </c>
      <c r="K28" s="19">
        <f>SUM(H28*I28*J28)</f>
        <v>1797.839999999999</v>
      </c>
      <c r="L28" s="204"/>
    </row>
    <row r="29" spans="1:16">
      <c r="A29" s="738"/>
      <c r="B29" s="279" t="s">
        <v>1034</v>
      </c>
      <c r="C29" s="121" t="s">
        <v>898</v>
      </c>
      <c r="D29" s="279" t="s">
        <v>106</v>
      </c>
      <c r="E29" s="293"/>
      <c r="F29" s="280">
        <v>9.1839999999999993</v>
      </c>
      <c r="G29" s="68">
        <v>11.256</v>
      </c>
      <c r="H29" s="35">
        <f>G29-F29</f>
        <v>2.072000000000001</v>
      </c>
      <c r="I29" s="146">
        <v>6</v>
      </c>
      <c r="J29" s="37">
        <v>330</v>
      </c>
      <c r="K29" s="19">
        <f>SUM(H29*I29*J29)</f>
        <v>4102.5600000000022</v>
      </c>
      <c r="L29" s="204"/>
    </row>
    <row r="30" spans="1:16">
      <c r="A30" s="738"/>
      <c r="B30" s="292"/>
      <c r="C30" s="121" t="s">
        <v>898</v>
      </c>
      <c r="D30" s="292" t="s">
        <v>106</v>
      </c>
      <c r="E30" s="464"/>
      <c r="F30" s="280">
        <v>17.504999999999999</v>
      </c>
      <c r="G30" s="68">
        <v>17.975000000000001</v>
      </c>
      <c r="H30" s="35">
        <f>G30-F30</f>
        <v>0.47000000000000242</v>
      </c>
      <c r="I30" s="146">
        <v>8.6999999999999993</v>
      </c>
      <c r="J30" s="37">
        <v>330</v>
      </c>
      <c r="K30" s="19">
        <f>SUM(H30*I30*J30)</f>
        <v>1349.3700000000069</v>
      </c>
      <c r="L30" s="204"/>
    </row>
    <row r="31" spans="1:16">
      <c r="A31" s="465"/>
      <c r="B31" s="662" t="s">
        <v>108</v>
      </c>
      <c r="C31" s="663"/>
      <c r="D31" s="664"/>
      <c r="E31" s="466"/>
      <c r="F31" s="282"/>
      <c r="G31" s="74"/>
      <c r="H31" s="38">
        <f>SUBTOTAL(9,H26:H30)</f>
        <v>5.3970000000000029</v>
      </c>
      <c r="I31" s="147"/>
      <c r="J31" s="40"/>
      <c r="K31" s="20">
        <f>SUBTOTAL(9,K26:K30)</f>
        <v>12420.420000000007</v>
      </c>
      <c r="L31" s="243"/>
    </row>
    <row r="32" spans="1:16">
      <c r="A32" s="544"/>
      <c r="B32" s="104"/>
      <c r="C32" s="337"/>
      <c r="D32" s="104"/>
      <c r="E32" s="545"/>
      <c r="F32" s="365"/>
      <c r="G32" s="365"/>
      <c r="H32" s="546"/>
      <c r="I32" s="381"/>
      <c r="J32" s="383"/>
      <c r="K32" s="339"/>
      <c r="L32" s="735"/>
      <c r="M32" s="693"/>
      <c r="N32" s="693"/>
      <c r="O32" s="693"/>
    </row>
    <row r="33" spans="1:15">
      <c r="A33" s="237"/>
      <c r="B33" s="335"/>
      <c r="C33" s="352"/>
      <c r="D33" s="335"/>
      <c r="E33" s="547"/>
      <c r="F33" s="346"/>
      <c r="G33" s="346"/>
      <c r="H33" s="347"/>
      <c r="I33" s="218"/>
      <c r="J33" s="226"/>
      <c r="K33" s="343"/>
      <c r="L33" s="736"/>
      <c r="M33" s="693"/>
      <c r="N33" s="693"/>
      <c r="O33" s="693"/>
    </row>
    <row r="34" spans="1:15">
      <c r="A34" s="658">
        <v>4</v>
      </c>
      <c r="B34" s="658"/>
      <c r="C34" s="658"/>
      <c r="D34" s="658"/>
      <c r="E34" s="658"/>
      <c r="F34" s="658"/>
      <c r="G34" s="658"/>
      <c r="H34" s="658"/>
      <c r="I34" s="658"/>
      <c r="J34" s="658"/>
      <c r="K34" s="658"/>
      <c r="L34" s="185"/>
    </row>
    <row r="35" spans="1:15" ht="15.75" thickBot="1">
      <c r="A35" s="344"/>
      <c r="B35" s="734"/>
      <c r="C35" s="734"/>
      <c r="D35" s="734"/>
      <c r="E35" s="470"/>
      <c r="F35" s="471"/>
      <c r="G35" s="471"/>
      <c r="H35" s="132"/>
      <c r="I35" s="133"/>
      <c r="J35" s="134"/>
      <c r="K35" s="134"/>
      <c r="L35" s="249"/>
      <c r="M35" s="80"/>
    </row>
    <row r="36" spans="1:15" ht="36">
      <c r="A36" s="177" t="s">
        <v>0</v>
      </c>
      <c r="B36" s="178" t="s">
        <v>1</v>
      </c>
      <c r="C36" s="179" t="s">
        <v>2</v>
      </c>
      <c r="D36" s="180" t="s">
        <v>3</v>
      </c>
      <c r="E36" s="179" t="s">
        <v>4</v>
      </c>
      <c r="F36" s="687" t="s">
        <v>5</v>
      </c>
      <c r="G36" s="688"/>
      <c r="H36" s="181" t="s">
        <v>6</v>
      </c>
      <c r="I36" s="182" t="s">
        <v>7</v>
      </c>
      <c r="J36" s="183" t="s">
        <v>8</v>
      </c>
      <c r="K36" s="393" t="s">
        <v>9</v>
      </c>
      <c r="L36" s="185"/>
    </row>
    <row r="37" spans="1:15" ht="15.2" customHeight="1" thickBot="1">
      <c r="A37" s="186" t="s">
        <v>10</v>
      </c>
      <c r="B37" s="187"/>
      <c r="C37" s="188"/>
      <c r="D37" s="189"/>
      <c r="E37" s="190"/>
      <c r="F37" s="191" t="s">
        <v>11</v>
      </c>
      <c r="G37" s="192" t="s">
        <v>12</v>
      </c>
      <c r="H37" s="193" t="s">
        <v>13</v>
      </c>
      <c r="I37" s="194" t="s">
        <v>14</v>
      </c>
      <c r="J37" s="195" t="s">
        <v>15</v>
      </c>
      <c r="K37" s="394" t="s">
        <v>16</v>
      </c>
      <c r="L37" s="185"/>
    </row>
    <row r="38" spans="1:15" ht="4.5" customHeight="1">
      <c r="A38" s="197"/>
      <c r="B38" s="198"/>
      <c r="C38" s="199"/>
      <c r="D38" s="198"/>
      <c r="E38" s="200"/>
      <c r="F38" s="542"/>
      <c r="G38" s="542"/>
      <c r="H38" s="542"/>
      <c r="I38" s="543"/>
      <c r="J38" s="179"/>
      <c r="K38" s="203"/>
      <c r="L38" s="185"/>
    </row>
    <row r="39" spans="1:15" ht="15" customHeight="1">
      <c r="A39" s="250">
        <v>7</v>
      </c>
      <c r="B39" s="64" t="s">
        <v>1034</v>
      </c>
      <c r="C39" s="112" t="s">
        <v>109</v>
      </c>
      <c r="D39" s="64" t="s">
        <v>110</v>
      </c>
      <c r="E39" s="468" t="s">
        <v>111</v>
      </c>
      <c r="F39" s="68">
        <v>0</v>
      </c>
      <c r="G39" s="68">
        <v>0.26900000000000002</v>
      </c>
      <c r="H39" s="35">
        <f>G39-F39</f>
        <v>0.26900000000000002</v>
      </c>
      <c r="I39" s="146">
        <v>5.6</v>
      </c>
      <c r="J39" s="37">
        <v>890</v>
      </c>
      <c r="K39" s="19">
        <f>SUM(H39*I39*J39)</f>
        <v>1340.6959999999999</v>
      </c>
      <c r="L39" s="185"/>
    </row>
    <row r="40" spans="1:15" ht="15" customHeight="1">
      <c r="A40" s="125"/>
      <c r="B40" s="14"/>
      <c r="C40" s="112" t="s">
        <v>109</v>
      </c>
      <c r="D40" s="64" t="s">
        <v>110</v>
      </c>
      <c r="E40" s="468"/>
      <c r="F40" s="68">
        <v>0.26900000000000002</v>
      </c>
      <c r="G40" s="68">
        <v>2.3679999999999999</v>
      </c>
      <c r="H40" s="35">
        <f>G40-F40</f>
        <v>2.0989999999999998</v>
      </c>
      <c r="I40" s="146">
        <v>5.8</v>
      </c>
      <c r="J40" s="37">
        <v>385</v>
      </c>
      <c r="K40" s="19">
        <f>SUM(H40*I40*J40)</f>
        <v>4687.067</v>
      </c>
      <c r="L40" s="185"/>
    </row>
    <row r="41" spans="1:15" ht="15" customHeight="1">
      <c r="A41" s="125"/>
      <c r="B41" s="14"/>
      <c r="C41" s="112" t="s">
        <v>109</v>
      </c>
      <c r="D41" s="64" t="s">
        <v>110</v>
      </c>
      <c r="E41" s="468"/>
      <c r="F41" s="68">
        <v>2.3679999999999999</v>
      </c>
      <c r="G41" s="68">
        <v>2.5990000000000002</v>
      </c>
      <c r="H41" s="35">
        <f>G41-F41</f>
        <v>0.23100000000000032</v>
      </c>
      <c r="I41" s="146">
        <v>5.6</v>
      </c>
      <c r="J41" s="37">
        <v>890</v>
      </c>
      <c r="K41" s="19">
        <f>SUM(H41*I41*J41)</f>
        <v>1151.3040000000015</v>
      </c>
      <c r="L41" s="185"/>
    </row>
    <row r="42" spans="1:15" ht="15" customHeight="1">
      <c r="A42" s="228"/>
      <c r="B42" s="718" t="s">
        <v>860</v>
      </c>
      <c r="C42" s="719"/>
      <c r="D42" s="720"/>
      <c r="E42" s="270"/>
      <c r="F42" s="469"/>
      <c r="G42" s="469"/>
      <c r="H42" s="114">
        <f>SUM(H39+H40+H41)</f>
        <v>2.5990000000000002</v>
      </c>
      <c r="I42" s="115"/>
      <c r="J42" s="79"/>
      <c r="K42" s="79">
        <f>SUM(K39+K40+K41)</f>
        <v>7179.0670000000009</v>
      </c>
      <c r="L42" s="185"/>
    </row>
    <row r="43" spans="1:15">
      <c r="A43" s="250">
        <v>8</v>
      </c>
      <c r="B43" s="14" t="s">
        <v>1034</v>
      </c>
      <c r="C43" s="34" t="s">
        <v>112</v>
      </c>
      <c r="D43" s="14" t="s">
        <v>43</v>
      </c>
      <c r="E43" s="274" t="s">
        <v>113</v>
      </c>
      <c r="F43" s="68">
        <v>0</v>
      </c>
      <c r="G43" s="68">
        <v>2.3199999999999998</v>
      </c>
      <c r="H43" s="35">
        <f>G43-F43</f>
        <v>2.3199999999999998</v>
      </c>
      <c r="I43" s="146">
        <v>5</v>
      </c>
      <c r="J43" s="37">
        <v>450</v>
      </c>
      <c r="K43" s="19">
        <f>SUM(H43*I43*J43)</f>
        <v>5220</v>
      </c>
      <c r="L43" s="204"/>
    </row>
    <row r="44" spans="1:15">
      <c r="A44" s="251"/>
      <c r="B44" s="718" t="s">
        <v>114</v>
      </c>
      <c r="C44" s="719"/>
      <c r="D44" s="720"/>
      <c r="E44" s="255"/>
      <c r="F44" s="68"/>
      <c r="G44" s="68"/>
      <c r="H44" s="38">
        <f>SUM(H43:H43)</f>
        <v>2.3199999999999998</v>
      </c>
      <c r="I44" s="146"/>
      <c r="J44" s="37"/>
      <c r="K44" s="20">
        <f>SUBTOTAL(9,K43:K43)</f>
        <v>5220</v>
      </c>
      <c r="L44" s="185"/>
    </row>
    <row r="45" spans="1:15">
      <c r="A45" s="250">
        <v>9</v>
      </c>
      <c r="B45" s="14"/>
      <c r="C45" s="34" t="s">
        <v>115</v>
      </c>
      <c r="D45" s="14" t="s">
        <v>43</v>
      </c>
      <c r="E45" s="67" t="s">
        <v>116</v>
      </c>
      <c r="F45" s="68">
        <v>0</v>
      </c>
      <c r="G45" s="68">
        <v>3.6179999999999999</v>
      </c>
      <c r="H45" s="35">
        <f>G45-F45</f>
        <v>3.6179999999999999</v>
      </c>
      <c r="I45" s="146">
        <v>4.9000000000000004</v>
      </c>
      <c r="J45" s="37">
        <v>410</v>
      </c>
      <c r="K45" s="19">
        <f>SUM(H45*I45*J45)</f>
        <v>7268.5620000000008</v>
      </c>
      <c r="L45" s="204"/>
    </row>
    <row r="46" spans="1:15">
      <c r="A46" s="251"/>
      <c r="B46" s="718" t="s">
        <v>117</v>
      </c>
      <c r="C46" s="719"/>
      <c r="D46" s="720"/>
      <c r="E46" s="257"/>
      <c r="F46" s="68"/>
      <c r="G46" s="68"/>
      <c r="H46" s="38">
        <f>SUM(H45)</f>
        <v>3.6179999999999999</v>
      </c>
      <c r="I46" s="146"/>
      <c r="J46" s="37"/>
      <c r="K46" s="20">
        <f>SUM(K45)</f>
        <v>7268.5620000000008</v>
      </c>
      <c r="L46" s="185"/>
    </row>
    <row r="47" spans="1:15">
      <c r="A47" s="250">
        <v>10</v>
      </c>
      <c r="B47" s="14" t="s">
        <v>1036</v>
      </c>
      <c r="C47" s="34" t="s">
        <v>118</v>
      </c>
      <c r="D47" s="14" t="s">
        <v>43</v>
      </c>
      <c r="E47" s="67" t="s">
        <v>119</v>
      </c>
      <c r="F47" s="68">
        <v>0</v>
      </c>
      <c r="G47" s="68">
        <v>1.427</v>
      </c>
      <c r="H47" s="35">
        <f>G47-F47</f>
        <v>1.427</v>
      </c>
      <c r="I47" s="146">
        <v>4</v>
      </c>
      <c r="J47" s="37">
        <v>420</v>
      </c>
      <c r="K47" s="19">
        <f>SUM(H47*I47*J47)</f>
        <v>2397.36</v>
      </c>
      <c r="L47" s="204"/>
    </row>
    <row r="48" spans="1:15">
      <c r="A48" s="251"/>
      <c r="B48" s="718" t="s">
        <v>120</v>
      </c>
      <c r="C48" s="719"/>
      <c r="D48" s="720"/>
      <c r="E48" s="257"/>
      <c r="F48" s="68"/>
      <c r="G48" s="68"/>
      <c r="H48" s="38">
        <f>SUM(H47)</f>
        <v>1.427</v>
      </c>
      <c r="I48" s="146"/>
      <c r="J48" s="37"/>
      <c r="K48" s="20">
        <f>SUM(K47)</f>
        <v>2397.36</v>
      </c>
      <c r="L48" s="185"/>
    </row>
    <row r="49" spans="1:12">
      <c r="A49" s="749">
        <v>11</v>
      </c>
      <c r="B49" s="208"/>
      <c r="C49" s="208" t="s">
        <v>121</v>
      </c>
      <c r="D49" s="208" t="s">
        <v>46</v>
      </c>
      <c r="E49" s="67" t="s">
        <v>122</v>
      </c>
      <c r="F49" s="68">
        <v>0.995</v>
      </c>
      <c r="G49" s="68">
        <v>1.8959999999999999</v>
      </c>
      <c r="H49" s="209">
        <f>SUM(G49-F49)</f>
        <v>0.90099999999999991</v>
      </c>
      <c r="I49" s="116">
        <v>6.2</v>
      </c>
      <c r="J49" s="117">
        <v>400</v>
      </c>
      <c r="K49" s="19">
        <f>SUM(H49*I49*J49)</f>
        <v>2234.48</v>
      </c>
      <c r="L49" s="204"/>
    </row>
    <row r="50" spans="1:12">
      <c r="A50" s="750"/>
      <c r="B50" s="718" t="s">
        <v>861</v>
      </c>
      <c r="C50" s="719"/>
      <c r="D50" s="720"/>
      <c r="E50" s="73"/>
      <c r="F50" s="74"/>
      <c r="G50" s="74"/>
      <c r="H50" s="210">
        <f>SUM(H49)</f>
        <v>0.90099999999999991</v>
      </c>
      <c r="I50" s="118"/>
      <c r="J50" s="119"/>
      <c r="K50" s="20">
        <f>SUM(K49)</f>
        <v>2234.48</v>
      </c>
      <c r="L50" s="185"/>
    </row>
    <row r="51" spans="1:12" ht="31.5" customHeight="1">
      <c r="A51" s="250">
        <v>12</v>
      </c>
      <c r="B51" s="14" t="s">
        <v>82</v>
      </c>
      <c r="C51" s="34" t="s">
        <v>123</v>
      </c>
      <c r="D51" s="14" t="s">
        <v>37</v>
      </c>
      <c r="E51" s="67" t="s">
        <v>899</v>
      </c>
      <c r="F51" s="68">
        <v>0</v>
      </c>
      <c r="G51" s="68">
        <v>0.04</v>
      </c>
      <c r="H51" s="35">
        <f t="shared" ref="H51:H56" si="0">G51-F51</f>
        <v>0.04</v>
      </c>
      <c r="I51" s="146">
        <v>6</v>
      </c>
      <c r="J51" s="37">
        <v>450</v>
      </c>
      <c r="K51" s="19">
        <f t="shared" ref="K51:K56" si="1">SUM(H51*I51*J51)</f>
        <v>108</v>
      </c>
      <c r="L51" s="204"/>
    </row>
    <row r="52" spans="1:12">
      <c r="A52" s="125"/>
      <c r="B52" s="14" t="s">
        <v>82</v>
      </c>
      <c r="C52" s="34" t="s">
        <v>123</v>
      </c>
      <c r="D52" s="14" t="s">
        <v>37</v>
      </c>
      <c r="E52" s="255"/>
      <c r="F52" s="68">
        <v>0</v>
      </c>
      <c r="G52" s="68">
        <v>2.9000000000000001E-2</v>
      </c>
      <c r="H52" s="35">
        <f t="shared" si="0"/>
        <v>2.9000000000000001E-2</v>
      </c>
      <c r="I52" s="146">
        <v>6</v>
      </c>
      <c r="J52" s="37">
        <v>450</v>
      </c>
      <c r="K52" s="19">
        <f t="shared" si="1"/>
        <v>78.300000000000011</v>
      </c>
      <c r="L52" s="204"/>
    </row>
    <row r="53" spans="1:12">
      <c r="A53" s="125"/>
      <c r="B53" s="14" t="s">
        <v>82</v>
      </c>
      <c r="C53" s="34" t="s">
        <v>123</v>
      </c>
      <c r="D53" s="14" t="s">
        <v>37</v>
      </c>
      <c r="E53" s="407"/>
      <c r="F53" s="68">
        <v>0.04</v>
      </c>
      <c r="G53" s="68">
        <v>1.4259999999999999</v>
      </c>
      <c r="H53" s="35">
        <f t="shared" si="0"/>
        <v>1.3859999999999999</v>
      </c>
      <c r="I53" s="146">
        <v>6.3</v>
      </c>
      <c r="J53" s="37">
        <v>450</v>
      </c>
      <c r="K53" s="19">
        <f>SUM(H53*I53*J53)</f>
        <v>3929.31</v>
      </c>
      <c r="L53" s="204"/>
    </row>
    <row r="54" spans="1:12">
      <c r="A54" s="125"/>
      <c r="B54" s="14"/>
      <c r="C54" s="34" t="s">
        <v>123</v>
      </c>
      <c r="D54" s="14" t="s">
        <v>37</v>
      </c>
      <c r="E54" s="259"/>
      <c r="F54" s="68">
        <v>2.069</v>
      </c>
      <c r="G54" s="68">
        <v>2.649</v>
      </c>
      <c r="H54" s="35">
        <f t="shared" si="0"/>
        <v>0.58000000000000007</v>
      </c>
      <c r="I54" s="146">
        <v>6.3</v>
      </c>
      <c r="J54" s="37">
        <v>450</v>
      </c>
      <c r="K54" s="19">
        <f>SUM(H54*I54*J54)</f>
        <v>1644.3000000000002</v>
      </c>
      <c r="L54" s="204"/>
    </row>
    <row r="55" spans="1:12">
      <c r="A55" s="125"/>
      <c r="B55" s="14" t="s">
        <v>1034</v>
      </c>
      <c r="C55" s="34" t="s">
        <v>123</v>
      </c>
      <c r="D55" s="14" t="s">
        <v>37</v>
      </c>
      <c r="E55" s="255"/>
      <c r="F55" s="68">
        <v>3.823</v>
      </c>
      <c r="G55" s="68">
        <v>4.8099999999999996</v>
      </c>
      <c r="H55" s="35">
        <f t="shared" si="0"/>
        <v>0.98699999999999966</v>
      </c>
      <c r="I55" s="146">
        <v>6.5</v>
      </c>
      <c r="J55" s="37">
        <v>450</v>
      </c>
      <c r="K55" s="19">
        <f>SUM(H55*I55*J55)</f>
        <v>2886.974999999999</v>
      </c>
      <c r="L55" s="204"/>
    </row>
    <row r="56" spans="1:12">
      <c r="A56" s="125"/>
      <c r="B56" s="14" t="s">
        <v>1034</v>
      </c>
      <c r="C56" s="34" t="s">
        <v>123</v>
      </c>
      <c r="D56" s="14" t="s">
        <v>37</v>
      </c>
      <c r="E56" s="257"/>
      <c r="F56" s="68">
        <v>4.8099999999999996</v>
      </c>
      <c r="G56" s="68">
        <v>5.9820000000000002</v>
      </c>
      <c r="H56" s="35">
        <f t="shared" si="0"/>
        <v>1.1720000000000006</v>
      </c>
      <c r="I56" s="146">
        <v>6</v>
      </c>
      <c r="J56" s="37">
        <v>450</v>
      </c>
      <c r="K56" s="19">
        <f t="shared" si="1"/>
        <v>3164.4000000000015</v>
      </c>
      <c r="L56" s="204"/>
    </row>
    <row r="57" spans="1:12">
      <c r="A57" s="251"/>
      <c r="B57" s="718" t="s">
        <v>124</v>
      </c>
      <c r="C57" s="719"/>
      <c r="D57" s="720"/>
      <c r="E57" s="255"/>
      <c r="F57" s="68"/>
      <c r="G57" s="68"/>
      <c r="H57" s="38">
        <f>SUM(H51:H56)</f>
        <v>4.1940000000000008</v>
      </c>
      <c r="I57" s="146"/>
      <c r="J57" s="37"/>
      <c r="K57" s="20">
        <f>SUBTOTAL(9,K51:K56)</f>
        <v>11811.285</v>
      </c>
      <c r="L57" s="185"/>
    </row>
    <row r="58" spans="1:12">
      <c r="A58" s="250">
        <v>13</v>
      </c>
      <c r="B58" s="14" t="s">
        <v>1035</v>
      </c>
      <c r="C58" s="34" t="s">
        <v>125</v>
      </c>
      <c r="D58" s="14" t="s">
        <v>37</v>
      </c>
      <c r="E58" s="274" t="s">
        <v>126</v>
      </c>
      <c r="F58" s="68">
        <v>0</v>
      </c>
      <c r="G58" s="68">
        <v>3</v>
      </c>
      <c r="H58" s="35">
        <f>G58-F58</f>
        <v>3</v>
      </c>
      <c r="I58" s="146">
        <v>5.2</v>
      </c>
      <c r="J58" s="37">
        <v>400</v>
      </c>
      <c r="K58" s="19">
        <f>SUM(H58*I58*J58)</f>
        <v>6240.0000000000009</v>
      </c>
      <c r="L58" s="204"/>
    </row>
    <row r="59" spans="1:12">
      <c r="A59" s="125"/>
      <c r="B59" s="14" t="s">
        <v>1035</v>
      </c>
      <c r="C59" s="34" t="s">
        <v>125</v>
      </c>
      <c r="D59" s="14" t="s">
        <v>37</v>
      </c>
      <c r="E59" s="255"/>
      <c r="F59" s="68">
        <v>4.2880000000000003</v>
      </c>
      <c r="G59" s="68">
        <v>4.9000000000000004</v>
      </c>
      <c r="H59" s="35">
        <f>G59-F59</f>
        <v>0.6120000000000001</v>
      </c>
      <c r="I59" s="146">
        <v>5.2</v>
      </c>
      <c r="J59" s="37">
        <v>400</v>
      </c>
      <c r="K59" s="19">
        <f>SUM(H59*I59*J59)</f>
        <v>1272.9600000000003</v>
      </c>
      <c r="L59" s="204"/>
    </row>
    <row r="60" spans="1:12">
      <c r="A60" s="125"/>
      <c r="B60" s="14" t="s">
        <v>1035</v>
      </c>
      <c r="C60" s="34" t="s">
        <v>125</v>
      </c>
      <c r="D60" s="14" t="s">
        <v>37</v>
      </c>
      <c r="E60" s="259"/>
      <c r="F60" s="68">
        <v>6.0350000000000001</v>
      </c>
      <c r="G60" s="68">
        <v>6.4640000000000004</v>
      </c>
      <c r="H60" s="35">
        <f>G60-F60</f>
        <v>0.42900000000000027</v>
      </c>
      <c r="I60" s="146">
        <v>5.2</v>
      </c>
      <c r="J60" s="37">
        <v>400</v>
      </c>
      <c r="K60" s="19">
        <f>SUM(H60*I60*J60)</f>
        <v>892.32000000000062</v>
      </c>
      <c r="L60" s="204"/>
    </row>
    <row r="61" spans="1:12">
      <c r="A61" s="125"/>
      <c r="B61" s="14"/>
      <c r="C61" s="34" t="s">
        <v>125</v>
      </c>
      <c r="D61" s="14" t="s">
        <v>37</v>
      </c>
      <c r="E61" s="255"/>
      <c r="F61" s="68">
        <v>6.4640000000000004</v>
      </c>
      <c r="G61" s="68">
        <v>7.1539999999999999</v>
      </c>
      <c r="H61" s="35">
        <f>G61-F61</f>
        <v>0.6899999999999995</v>
      </c>
      <c r="I61" s="146">
        <v>5.2</v>
      </c>
      <c r="J61" s="37">
        <v>400</v>
      </c>
      <c r="K61" s="19">
        <f>SUM(H61*I61*J61)</f>
        <v>1435.1999999999989</v>
      </c>
      <c r="L61" s="204"/>
    </row>
    <row r="62" spans="1:12">
      <c r="A62" s="125"/>
      <c r="B62" s="718" t="s">
        <v>127</v>
      </c>
      <c r="C62" s="719"/>
      <c r="D62" s="720"/>
      <c r="E62" s="255"/>
      <c r="F62" s="68"/>
      <c r="G62" s="68"/>
      <c r="H62" s="38">
        <f>SUM(H58:H61)</f>
        <v>4.7309999999999999</v>
      </c>
      <c r="I62" s="146"/>
      <c r="J62" s="37"/>
      <c r="K62" s="20">
        <f>SUBTOTAL(9,K58:K61)</f>
        <v>9840.4800000000014</v>
      </c>
      <c r="L62" s="185"/>
    </row>
    <row r="63" spans="1:12">
      <c r="A63" s="250">
        <v>14</v>
      </c>
      <c r="B63" s="14" t="s">
        <v>1035</v>
      </c>
      <c r="C63" s="34" t="s">
        <v>128</v>
      </c>
      <c r="D63" s="14" t="s">
        <v>18</v>
      </c>
      <c r="E63" s="67" t="s">
        <v>129</v>
      </c>
      <c r="F63" s="68">
        <v>0.23300000000000001</v>
      </c>
      <c r="G63" s="68">
        <v>1.306</v>
      </c>
      <c r="H63" s="35">
        <f>G63-F63</f>
        <v>1.073</v>
      </c>
      <c r="I63" s="36">
        <v>4.9000000000000004</v>
      </c>
      <c r="J63" s="37">
        <v>505</v>
      </c>
      <c r="K63" s="19">
        <f>SUM(H63*I63*J63)</f>
        <v>2655.1385</v>
      </c>
      <c r="L63" s="185"/>
    </row>
    <row r="64" spans="1:12">
      <c r="A64" s="125"/>
      <c r="B64" s="14" t="s">
        <v>1035</v>
      </c>
      <c r="C64" s="34" t="s">
        <v>128</v>
      </c>
      <c r="D64" s="14" t="s">
        <v>18</v>
      </c>
      <c r="E64" s="407" t="s">
        <v>130</v>
      </c>
      <c r="F64" s="68">
        <v>1.9</v>
      </c>
      <c r="G64" s="68">
        <v>2.2530000000000001</v>
      </c>
      <c r="H64" s="35">
        <f>G64-F64</f>
        <v>0.3530000000000002</v>
      </c>
      <c r="I64" s="36">
        <v>4.9000000000000004</v>
      </c>
      <c r="J64" s="37">
        <v>366</v>
      </c>
      <c r="K64" s="19">
        <f>SUM(H64*I64*J64)</f>
        <v>633.07020000000045</v>
      </c>
      <c r="L64" s="185"/>
    </row>
    <row r="65" spans="1:16">
      <c r="A65" s="125"/>
      <c r="B65" s="14" t="s">
        <v>1035</v>
      </c>
      <c r="C65" s="34" t="s">
        <v>128</v>
      </c>
      <c r="D65" s="14" t="s">
        <v>18</v>
      </c>
      <c r="E65" s="259" t="s">
        <v>131</v>
      </c>
      <c r="F65" s="68">
        <v>2.48</v>
      </c>
      <c r="G65" s="68">
        <v>2.76</v>
      </c>
      <c r="H65" s="35">
        <f>G65-F65</f>
        <v>0.2799999999999998</v>
      </c>
      <c r="I65" s="36">
        <v>4.9000000000000004</v>
      </c>
      <c r="J65" s="37">
        <v>366</v>
      </c>
      <c r="K65" s="19">
        <f>SUM(H65*I65*J65)</f>
        <v>502.1519999999997</v>
      </c>
      <c r="L65" s="185"/>
    </row>
    <row r="66" spans="1:16">
      <c r="A66" s="125"/>
      <c r="B66" s="63" t="s">
        <v>1035</v>
      </c>
      <c r="C66" s="549" t="s">
        <v>128</v>
      </c>
      <c r="D66" s="63" t="s">
        <v>18</v>
      </c>
      <c r="E66" s="259" t="s">
        <v>132</v>
      </c>
      <c r="F66" s="550">
        <v>2.76</v>
      </c>
      <c r="G66" s="550">
        <v>3.01</v>
      </c>
      <c r="H66" s="546">
        <f>G66-F66</f>
        <v>0.25</v>
      </c>
      <c r="I66" s="551">
        <v>4.9000000000000004</v>
      </c>
      <c r="J66" s="552">
        <v>898</v>
      </c>
      <c r="K66" s="553">
        <f>SUM(H66*I66*J66)</f>
        <v>1100.0500000000002</v>
      </c>
      <c r="L66" s="243"/>
    </row>
    <row r="67" spans="1:16">
      <c r="A67" s="544"/>
      <c r="B67" s="104"/>
      <c r="C67" s="337"/>
      <c r="D67" s="104"/>
      <c r="E67" s="408"/>
      <c r="F67" s="365"/>
      <c r="G67" s="365"/>
      <c r="H67" s="546"/>
      <c r="I67" s="554"/>
      <c r="J67" s="383"/>
      <c r="K67" s="339"/>
      <c r="L67" s="185"/>
    </row>
    <row r="68" spans="1:16">
      <c r="A68" s="658">
        <v>5</v>
      </c>
      <c r="B68" s="658"/>
      <c r="C68" s="658"/>
      <c r="D68" s="658"/>
      <c r="E68" s="658"/>
      <c r="F68" s="658"/>
      <c r="G68" s="658"/>
      <c r="H68" s="658"/>
      <c r="I68" s="658"/>
      <c r="J68" s="658"/>
      <c r="K68" s="658"/>
      <c r="L68" s="185"/>
    </row>
    <row r="69" spans="1:16" ht="15.75" thickBot="1">
      <c r="A69" s="237"/>
      <c r="B69" s="335"/>
      <c r="C69" s="352"/>
      <c r="D69" s="335"/>
      <c r="E69" s="409"/>
      <c r="F69" s="346"/>
      <c r="G69" s="346"/>
      <c r="H69" s="347"/>
      <c r="I69" s="555"/>
      <c r="J69" s="226"/>
      <c r="K69" s="343"/>
      <c r="L69" s="185"/>
    </row>
    <row r="70" spans="1:16" ht="36">
      <c r="A70" s="177" t="s">
        <v>0</v>
      </c>
      <c r="B70" s="178" t="s">
        <v>1</v>
      </c>
      <c r="C70" s="179" t="s">
        <v>2</v>
      </c>
      <c r="D70" s="180" t="s">
        <v>3</v>
      </c>
      <c r="E70" s="179" t="s">
        <v>4</v>
      </c>
      <c r="F70" s="687" t="s">
        <v>5</v>
      </c>
      <c r="G70" s="688"/>
      <c r="H70" s="181" t="s">
        <v>6</v>
      </c>
      <c r="I70" s="182" t="s">
        <v>7</v>
      </c>
      <c r="J70" s="183" t="s">
        <v>8</v>
      </c>
      <c r="K70" s="393" t="s">
        <v>9</v>
      </c>
      <c r="L70" s="185"/>
    </row>
    <row r="71" spans="1:16" ht="15.75" thickBot="1">
      <c r="A71" s="186" t="s">
        <v>10</v>
      </c>
      <c r="B71" s="187"/>
      <c r="C71" s="188"/>
      <c r="D71" s="189"/>
      <c r="E71" s="190"/>
      <c r="F71" s="191" t="s">
        <v>11</v>
      </c>
      <c r="G71" s="192" t="s">
        <v>12</v>
      </c>
      <c r="H71" s="193" t="s">
        <v>13</v>
      </c>
      <c r="I71" s="194" t="s">
        <v>14</v>
      </c>
      <c r="J71" s="195" t="s">
        <v>15</v>
      </c>
      <c r="K71" s="394" t="s">
        <v>16</v>
      </c>
      <c r="L71" s="185"/>
    </row>
    <row r="72" spans="1:16" ht="4.5" customHeight="1">
      <c r="A72" s="199"/>
      <c r="B72" s="198"/>
      <c r="C72" s="199"/>
      <c r="D72" s="198"/>
      <c r="E72" s="200"/>
      <c r="F72" s="201"/>
      <c r="G72" s="201"/>
      <c r="H72" s="201"/>
      <c r="I72" s="202"/>
      <c r="J72" s="199"/>
      <c r="K72" s="203"/>
      <c r="L72" s="185"/>
    </row>
    <row r="73" spans="1:16">
      <c r="A73" s="125"/>
      <c r="B73" s="14" t="s">
        <v>1035</v>
      </c>
      <c r="C73" s="34" t="s">
        <v>128</v>
      </c>
      <c r="D73" s="14" t="s">
        <v>18</v>
      </c>
      <c r="E73" s="255" t="s">
        <v>133</v>
      </c>
      <c r="F73" s="68">
        <v>3.01</v>
      </c>
      <c r="G73" s="68">
        <v>4.2089999999999996</v>
      </c>
      <c r="H73" s="35">
        <f>G73-F73</f>
        <v>1.1989999999999998</v>
      </c>
      <c r="I73" s="36">
        <v>4.7</v>
      </c>
      <c r="J73" s="37">
        <v>366</v>
      </c>
      <c r="K73" s="19">
        <f>SUM(H73*I73*J73)</f>
        <v>2062.5197999999996</v>
      </c>
      <c r="L73" s="185"/>
    </row>
    <row r="74" spans="1:16">
      <c r="A74" s="251"/>
      <c r="B74" s="731" t="s">
        <v>134</v>
      </c>
      <c r="C74" s="732"/>
      <c r="D74" s="733"/>
      <c r="E74" s="257"/>
      <c r="F74" s="74"/>
      <c r="G74" s="74"/>
      <c r="H74" s="38">
        <f>SUM(H63+H64+H65+H66+H73)</f>
        <v>3.1549999999999998</v>
      </c>
      <c r="I74" s="39"/>
      <c r="J74" s="40"/>
      <c r="K74" s="20">
        <f>SUM(K63:K73)</f>
        <v>6952.9305000000004</v>
      </c>
      <c r="L74" s="249"/>
      <c r="N74" s="80"/>
    </row>
    <row r="75" spans="1:16">
      <c r="A75" s="327">
        <v>15</v>
      </c>
      <c r="B75" s="768" t="s">
        <v>82</v>
      </c>
      <c r="C75" s="266" t="s">
        <v>135</v>
      </c>
      <c r="D75" s="120" t="s">
        <v>110</v>
      </c>
      <c r="E75" s="472" t="s">
        <v>136</v>
      </c>
      <c r="F75" s="269">
        <v>1.2749999999999999</v>
      </c>
      <c r="G75" s="269">
        <v>2.3940000000000001</v>
      </c>
      <c r="H75" s="211">
        <f t="shared" ref="H75:H80" si="2">G75-F75</f>
        <v>1.1190000000000002</v>
      </c>
      <c r="I75" s="212">
        <v>5.5</v>
      </c>
      <c r="J75" s="213">
        <v>385</v>
      </c>
      <c r="K75" s="328">
        <f t="shared" ref="K75:K80" si="3">SUM(H75*I75*J75)</f>
        <v>2369.4825000000005</v>
      </c>
      <c r="L75" s="692"/>
      <c r="M75" s="693"/>
      <c r="N75" s="693"/>
      <c r="O75" s="693"/>
      <c r="P75" s="693"/>
    </row>
    <row r="76" spans="1:16">
      <c r="A76" s="329"/>
      <c r="B76" s="769"/>
      <c r="C76" s="266" t="s">
        <v>135</v>
      </c>
      <c r="D76" s="120" t="s">
        <v>110</v>
      </c>
      <c r="E76" s="472" t="s">
        <v>138</v>
      </c>
      <c r="F76" s="269">
        <v>2.3940000000000001</v>
      </c>
      <c r="G76" s="269">
        <v>2.5960000000000001</v>
      </c>
      <c r="H76" s="211">
        <f t="shared" si="2"/>
        <v>0.20199999999999996</v>
      </c>
      <c r="I76" s="212">
        <v>5.5</v>
      </c>
      <c r="J76" s="213">
        <v>890</v>
      </c>
      <c r="K76" s="328">
        <f t="shared" si="3"/>
        <v>988.78999999999974</v>
      </c>
      <c r="L76" s="694"/>
      <c r="M76" s="693"/>
      <c r="N76" s="693"/>
      <c r="O76" s="693"/>
      <c r="P76" s="693"/>
    </row>
    <row r="77" spans="1:16">
      <c r="A77" s="329"/>
      <c r="B77" s="769"/>
      <c r="C77" s="266" t="s">
        <v>135</v>
      </c>
      <c r="D77" s="120" t="s">
        <v>110</v>
      </c>
      <c r="E77" s="472"/>
      <c r="F77" s="269">
        <v>2.5960000000000001</v>
      </c>
      <c r="G77" s="269">
        <v>6.7279999999999998</v>
      </c>
      <c r="H77" s="211">
        <f t="shared" si="2"/>
        <v>4.1319999999999997</v>
      </c>
      <c r="I77" s="212">
        <v>5.5</v>
      </c>
      <c r="J77" s="213">
        <v>385</v>
      </c>
      <c r="K77" s="328">
        <f t="shared" si="3"/>
        <v>8749.51</v>
      </c>
      <c r="L77" s="694"/>
      <c r="M77" s="693"/>
      <c r="N77" s="693"/>
      <c r="O77" s="693"/>
      <c r="P77" s="693"/>
    </row>
    <row r="78" spans="1:16">
      <c r="A78" s="358"/>
      <c r="B78" s="770"/>
      <c r="C78" s="266" t="s">
        <v>135</v>
      </c>
      <c r="D78" s="120" t="s">
        <v>110</v>
      </c>
      <c r="E78" s="472" t="s">
        <v>139</v>
      </c>
      <c r="F78" s="269">
        <v>6.7279999999999998</v>
      </c>
      <c r="G78" s="269">
        <v>7.15</v>
      </c>
      <c r="H78" s="211">
        <f t="shared" si="2"/>
        <v>0.4220000000000006</v>
      </c>
      <c r="I78" s="212">
        <v>5.5</v>
      </c>
      <c r="J78" s="213">
        <v>890</v>
      </c>
      <c r="K78" s="328">
        <f t="shared" si="3"/>
        <v>2065.6900000000028</v>
      </c>
      <c r="L78" s="694"/>
      <c r="M78" s="693"/>
      <c r="N78" s="693"/>
      <c r="O78" s="693"/>
      <c r="P78" s="693"/>
    </row>
    <row r="79" spans="1:16">
      <c r="A79" s="329"/>
      <c r="B79" s="120"/>
      <c r="C79" s="266" t="s">
        <v>135</v>
      </c>
      <c r="D79" s="120" t="s">
        <v>110</v>
      </c>
      <c r="E79" s="472"/>
      <c r="F79" s="269">
        <v>7.15</v>
      </c>
      <c r="G79" s="269">
        <v>7.8479999999999999</v>
      </c>
      <c r="H79" s="211">
        <f t="shared" si="2"/>
        <v>0.69799999999999951</v>
      </c>
      <c r="I79" s="212">
        <v>5.5</v>
      </c>
      <c r="J79" s="213">
        <v>385</v>
      </c>
      <c r="K79" s="328">
        <f t="shared" si="3"/>
        <v>1478.014999999999</v>
      </c>
      <c r="L79" s="204"/>
    </row>
    <row r="80" spans="1:16">
      <c r="A80" s="329"/>
      <c r="B80" s="120"/>
      <c r="C80" s="266" t="s">
        <v>135</v>
      </c>
      <c r="D80" s="120" t="s">
        <v>110</v>
      </c>
      <c r="E80" s="472" t="s">
        <v>140</v>
      </c>
      <c r="F80" s="269">
        <v>7.8479999999999999</v>
      </c>
      <c r="G80" s="269">
        <v>8.3620000000000001</v>
      </c>
      <c r="H80" s="211">
        <f t="shared" si="2"/>
        <v>0.51400000000000023</v>
      </c>
      <c r="I80" s="212">
        <v>5.5</v>
      </c>
      <c r="J80" s="213">
        <v>890</v>
      </c>
      <c r="K80" s="328">
        <f t="shared" si="3"/>
        <v>2516.0300000000011</v>
      </c>
      <c r="L80" s="204"/>
    </row>
    <row r="81" spans="1:12">
      <c r="A81" s="228"/>
      <c r="B81" s="731" t="s">
        <v>862</v>
      </c>
      <c r="C81" s="732"/>
      <c r="D81" s="733"/>
      <c r="E81" s="270"/>
      <c r="F81" s="271"/>
      <c r="G81" s="271"/>
      <c r="H81" s="114">
        <f>SUBTOTAL(9,H75:H80)</f>
        <v>7.0869999999999997</v>
      </c>
      <c r="I81" s="115"/>
      <c r="J81" s="79"/>
      <c r="K81" s="79">
        <f>SUBTOTAL(9,K75:K80)</f>
        <v>18167.517500000005</v>
      </c>
      <c r="L81" s="185"/>
    </row>
    <row r="82" spans="1:12">
      <c r="A82" s="250">
        <v>16</v>
      </c>
      <c r="B82" s="14" t="s">
        <v>1034</v>
      </c>
      <c r="C82" s="34" t="s">
        <v>141</v>
      </c>
      <c r="D82" s="14" t="s">
        <v>18</v>
      </c>
      <c r="E82" s="67" t="s">
        <v>142</v>
      </c>
      <c r="F82" s="68">
        <v>0</v>
      </c>
      <c r="G82" s="68">
        <v>1.8819999999999999</v>
      </c>
      <c r="H82" s="35">
        <f>G82-F82</f>
        <v>1.8819999999999999</v>
      </c>
      <c r="I82" s="36">
        <v>4.5999999999999996</v>
      </c>
      <c r="J82" s="37">
        <v>366</v>
      </c>
      <c r="K82" s="19">
        <f>SUM(H82*I82*J82)</f>
        <v>3168.5351999999998</v>
      </c>
      <c r="L82" s="204"/>
    </row>
    <row r="83" spans="1:12">
      <c r="A83" s="231"/>
      <c r="B83" s="731" t="s">
        <v>143</v>
      </c>
      <c r="C83" s="732"/>
      <c r="D83" s="733"/>
      <c r="E83" s="56"/>
      <c r="F83" s="29"/>
      <c r="G83" s="29"/>
      <c r="H83" s="29">
        <f>SUM(H82:H82)</f>
        <v>1.8819999999999999</v>
      </c>
      <c r="I83" s="155"/>
      <c r="J83" s="154"/>
      <c r="K83" s="20">
        <f>SUM(K82:K82)</f>
        <v>3168.5351999999998</v>
      </c>
      <c r="L83" s="185"/>
    </row>
    <row r="84" spans="1:12">
      <c r="A84" s="110">
        <v>17</v>
      </c>
      <c r="B84" s="84" t="s">
        <v>1034</v>
      </c>
      <c r="C84" s="83" t="s">
        <v>144</v>
      </c>
      <c r="D84" s="84" t="s">
        <v>28</v>
      </c>
      <c r="E84" s="85" t="s">
        <v>145</v>
      </c>
      <c r="F84" s="86">
        <v>0</v>
      </c>
      <c r="G84" s="86">
        <v>1.026</v>
      </c>
      <c r="H84" s="86">
        <v>1.026</v>
      </c>
      <c r="I84" s="87">
        <v>4.3</v>
      </c>
      <c r="J84" s="88">
        <v>270</v>
      </c>
      <c r="K84" s="19">
        <f t="shared" ref="K84:K90" si="4">SUM(H84*I84*J84*1.21)</f>
        <v>1441.3350599999999</v>
      </c>
      <c r="L84" s="204"/>
    </row>
    <row r="85" spans="1:12">
      <c r="A85" s="111"/>
      <c r="B85" s="84" t="s">
        <v>1034</v>
      </c>
      <c r="C85" s="83" t="s">
        <v>144</v>
      </c>
      <c r="D85" s="84" t="s">
        <v>28</v>
      </c>
      <c r="E85" s="91"/>
      <c r="F85" s="86">
        <v>1.026</v>
      </c>
      <c r="G85" s="86">
        <v>1.3220000000000001</v>
      </c>
      <c r="H85" s="86">
        <v>0.29600000000000004</v>
      </c>
      <c r="I85" s="87">
        <v>4.8</v>
      </c>
      <c r="J85" s="88">
        <v>550</v>
      </c>
      <c r="K85" s="19">
        <f t="shared" si="4"/>
        <v>945.54240000000004</v>
      </c>
      <c r="L85" s="204"/>
    </row>
    <row r="86" spans="1:12">
      <c r="A86" s="111"/>
      <c r="B86" s="84" t="s">
        <v>1034</v>
      </c>
      <c r="C86" s="83" t="s">
        <v>144</v>
      </c>
      <c r="D86" s="84" t="s">
        <v>28</v>
      </c>
      <c r="E86" s="103"/>
      <c r="F86" s="86">
        <v>1.3220000000000001</v>
      </c>
      <c r="G86" s="86">
        <v>2.794</v>
      </c>
      <c r="H86" s="86">
        <v>1.472</v>
      </c>
      <c r="I86" s="87">
        <v>4.3</v>
      </c>
      <c r="J86" s="88">
        <v>270</v>
      </c>
      <c r="K86" s="19">
        <f t="shared" si="4"/>
        <v>2067.8803199999998</v>
      </c>
      <c r="L86" s="204"/>
    </row>
    <row r="87" spans="1:12">
      <c r="A87" s="111"/>
      <c r="B87" s="84" t="s">
        <v>1034</v>
      </c>
      <c r="C87" s="83" t="s">
        <v>144</v>
      </c>
      <c r="D87" s="84" t="s">
        <v>28</v>
      </c>
      <c r="E87" s="85"/>
      <c r="F87" s="86">
        <v>2.794</v>
      </c>
      <c r="G87" s="86">
        <v>3.3639999999999999</v>
      </c>
      <c r="H87" s="86">
        <v>0.56999999999999984</v>
      </c>
      <c r="I87" s="87">
        <v>5.0999999999999996</v>
      </c>
      <c r="J87" s="88">
        <v>550</v>
      </c>
      <c r="K87" s="19">
        <f t="shared" si="4"/>
        <v>1934.6084999999994</v>
      </c>
      <c r="L87" s="204"/>
    </row>
    <row r="88" spans="1:12">
      <c r="A88" s="111"/>
      <c r="B88" s="84" t="s">
        <v>1034</v>
      </c>
      <c r="C88" s="83" t="s">
        <v>144</v>
      </c>
      <c r="D88" s="84" t="s">
        <v>28</v>
      </c>
      <c r="E88" s="85"/>
      <c r="F88" s="86">
        <v>3.3639999999999999</v>
      </c>
      <c r="G88" s="86">
        <v>4.4909999999999997</v>
      </c>
      <c r="H88" s="86">
        <v>1.1269999999999998</v>
      </c>
      <c r="I88" s="87">
        <v>5</v>
      </c>
      <c r="J88" s="88">
        <v>270</v>
      </c>
      <c r="K88" s="19">
        <f t="shared" si="4"/>
        <v>1840.9544999999994</v>
      </c>
      <c r="L88" s="204"/>
    </row>
    <row r="89" spans="1:12">
      <c r="A89" s="111"/>
      <c r="B89" s="84" t="s">
        <v>1034</v>
      </c>
      <c r="C89" s="83" t="s">
        <v>144</v>
      </c>
      <c r="D89" s="84" t="s">
        <v>28</v>
      </c>
      <c r="E89" s="85"/>
      <c r="F89" s="86">
        <v>4.4909999999999997</v>
      </c>
      <c r="G89" s="86">
        <v>5.6180000000000003</v>
      </c>
      <c r="H89" s="86">
        <v>1.1270000000000007</v>
      </c>
      <c r="I89" s="87">
        <v>5</v>
      </c>
      <c r="J89" s="88">
        <v>270</v>
      </c>
      <c r="K89" s="19">
        <f t="shared" si="4"/>
        <v>1840.9545000000012</v>
      </c>
      <c r="L89" s="204"/>
    </row>
    <row r="90" spans="1:12">
      <c r="A90" s="111"/>
      <c r="B90" s="84" t="s">
        <v>1034</v>
      </c>
      <c r="C90" s="83" t="s">
        <v>144</v>
      </c>
      <c r="D90" s="84" t="s">
        <v>28</v>
      </c>
      <c r="E90" s="91"/>
      <c r="F90" s="86">
        <v>5.6180000000000003</v>
      </c>
      <c r="G90" s="86">
        <v>6.2889999999999997</v>
      </c>
      <c r="H90" s="86">
        <v>0.67099999999999937</v>
      </c>
      <c r="I90" s="87">
        <v>4.5</v>
      </c>
      <c r="J90" s="88">
        <v>270</v>
      </c>
      <c r="K90" s="19">
        <f t="shared" si="4"/>
        <v>986.47064999999895</v>
      </c>
      <c r="L90" s="204"/>
    </row>
    <row r="91" spans="1:12">
      <c r="A91" s="229"/>
      <c r="B91" s="662" t="s">
        <v>146</v>
      </c>
      <c r="C91" s="663"/>
      <c r="D91" s="664"/>
      <c r="E91" s="103"/>
      <c r="F91" s="86"/>
      <c r="G91" s="86"/>
      <c r="H91" s="92">
        <f>SUBTOTAL(9,H84:H90)</f>
        <v>6.2889999999999997</v>
      </c>
      <c r="I91" s="87"/>
      <c r="J91" s="88"/>
      <c r="K91" s="20">
        <f>SUBTOTAL(9,K84:K90)</f>
        <v>11057.745929999999</v>
      </c>
      <c r="L91" s="185"/>
    </row>
    <row r="92" spans="1:12">
      <c r="A92" s="110">
        <v>18</v>
      </c>
      <c r="B92" s="84"/>
      <c r="C92" s="83" t="s">
        <v>147</v>
      </c>
      <c r="D92" s="84" t="s">
        <v>28</v>
      </c>
      <c r="E92" s="91" t="s">
        <v>148</v>
      </c>
      <c r="F92" s="86">
        <v>0</v>
      </c>
      <c r="G92" s="86">
        <v>0.72</v>
      </c>
      <c r="H92" s="86">
        <v>0.72</v>
      </c>
      <c r="I92" s="87">
        <v>4.3</v>
      </c>
      <c r="J92" s="88">
        <v>550</v>
      </c>
      <c r="K92" s="19">
        <f>SUM(H92*I92*J92*1.21)</f>
        <v>2060.3879999999995</v>
      </c>
      <c r="L92" s="204"/>
    </row>
    <row r="93" spans="1:12">
      <c r="A93" s="229"/>
      <c r="B93" s="662" t="s">
        <v>149</v>
      </c>
      <c r="C93" s="663"/>
      <c r="D93" s="664"/>
      <c r="E93" s="94"/>
      <c r="F93" s="95"/>
      <c r="G93" s="95"/>
      <c r="H93" s="92">
        <f>SUBTOTAL(9,H92)</f>
        <v>0.72</v>
      </c>
      <c r="I93" s="96"/>
      <c r="J93" s="97"/>
      <c r="K93" s="20">
        <f>SUBTOTAL(9,K92)</f>
        <v>2060.3879999999995</v>
      </c>
      <c r="L93" s="185"/>
    </row>
    <row r="94" spans="1:12">
      <c r="A94" s="110">
        <v>19</v>
      </c>
      <c r="B94" s="84"/>
      <c r="C94" s="83" t="s">
        <v>150</v>
      </c>
      <c r="D94" s="84" t="s">
        <v>28</v>
      </c>
      <c r="E94" s="91" t="s">
        <v>151</v>
      </c>
      <c r="F94" s="86">
        <v>0</v>
      </c>
      <c r="G94" s="86">
        <v>1.0329999999999999</v>
      </c>
      <c r="H94" s="86">
        <v>1.0329999999999999</v>
      </c>
      <c r="I94" s="87">
        <v>4.5</v>
      </c>
      <c r="J94" s="88">
        <v>270</v>
      </c>
      <c r="K94" s="19">
        <f>SUM(H94*I94*J94*1.21)</f>
        <v>1518.6649499999996</v>
      </c>
      <c r="L94" s="185"/>
    </row>
    <row r="95" spans="1:12">
      <c r="A95" s="111"/>
      <c r="B95" s="84"/>
      <c r="C95" s="83" t="s">
        <v>150</v>
      </c>
      <c r="D95" s="84" t="s">
        <v>28</v>
      </c>
      <c r="E95" s="103"/>
      <c r="F95" s="86">
        <v>1.0329999999999999</v>
      </c>
      <c r="G95" s="86">
        <v>1.9410000000000001</v>
      </c>
      <c r="H95" s="86">
        <v>0.90800000000000014</v>
      </c>
      <c r="I95" s="87">
        <v>5.6</v>
      </c>
      <c r="J95" s="88">
        <v>270</v>
      </c>
      <c r="K95" s="19">
        <f>SUM(H95*I95*J95*1.21)</f>
        <v>1661.2041600000002</v>
      </c>
      <c r="L95" s="185"/>
    </row>
    <row r="96" spans="1:12">
      <c r="A96" s="111"/>
      <c r="B96" s="84"/>
      <c r="C96" s="83" t="s">
        <v>150</v>
      </c>
      <c r="D96" s="84" t="s">
        <v>28</v>
      </c>
      <c r="E96" s="85"/>
      <c r="F96" s="86">
        <v>1.9410000000000001</v>
      </c>
      <c r="G96" s="86">
        <v>3.85</v>
      </c>
      <c r="H96" s="86">
        <v>1.909</v>
      </c>
      <c r="I96" s="87">
        <v>5</v>
      </c>
      <c r="J96" s="88">
        <v>270</v>
      </c>
      <c r="K96" s="19">
        <f>SUM(H96*I96*J96*1.21)</f>
        <v>3118.3515000000002</v>
      </c>
      <c r="L96" s="185"/>
    </row>
    <row r="97" spans="1:16">
      <c r="A97" s="111"/>
      <c r="B97" s="84"/>
      <c r="C97" s="83" t="s">
        <v>150</v>
      </c>
      <c r="D97" s="84" t="s">
        <v>28</v>
      </c>
      <c r="E97" s="85"/>
      <c r="F97" s="86">
        <v>3.85</v>
      </c>
      <c r="G97" s="86">
        <v>4.6769999999999996</v>
      </c>
      <c r="H97" s="86">
        <v>0.82699999999999951</v>
      </c>
      <c r="I97" s="87">
        <v>7</v>
      </c>
      <c r="J97" s="88">
        <v>550</v>
      </c>
      <c r="K97" s="19">
        <f>SUM(H97*I97*J97*1.21)</f>
        <v>3852.5794999999976</v>
      </c>
      <c r="L97" s="185"/>
    </row>
    <row r="98" spans="1:16">
      <c r="A98" s="111"/>
      <c r="B98" s="84"/>
      <c r="C98" s="83" t="s">
        <v>150</v>
      </c>
      <c r="D98" s="84" t="s">
        <v>28</v>
      </c>
      <c r="E98" s="91"/>
      <c r="F98" s="86">
        <v>4.6769999999999996</v>
      </c>
      <c r="G98" s="86">
        <v>6.12</v>
      </c>
      <c r="H98" s="86">
        <v>1.4430000000000005</v>
      </c>
      <c r="I98" s="87">
        <v>5</v>
      </c>
      <c r="J98" s="88">
        <v>270</v>
      </c>
      <c r="K98" s="19">
        <f>SUM(H98*I98*J98*1.21)</f>
        <v>2357.1405000000009</v>
      </c>
      <c r="L98" s="185"/>
    </row>
    <row r="99" spans="1:16">
      <c r="A99" s="229"/>
      <c r="B99" s="662" t="s">
        <v>152</v>
      </c>
      <c r="C99" s="663"/>
      <c r="D99" s="664"/>
      <c r="E99" s="94"/>
      <c r="F99" s="95"/>
      <c r="G99" s="95"/>
      <c r="H99" s="92">
        <f>SUBTOTAL(9,H94:H98)</f>
        <v>6.12</v>
      </c>
      <c r="I99" s="96"/>
      <c r="J99" s="97"/>
      <c r="K99" s="20">
        <f>SUBTOTAL(9,K94:K98)</f>
        <v>12507.94061</v>
      </c>
      <c r="L99" s="185"/>
    </row>
    <row r="100" spans="1:16">
      <c r="A100" s="398">
        <v>20</v>
      </c>
      <c r="B100" s="482"/>
      <c r="C100" s="158" t="s">
        <v>864</v>
      </c>
      <c r="D100" s="482" t="s">
        <v>106</v>
      </c>
      <c r="E100" s="291"/>
      <c r="F100" s="556">
        <v>1.1499999999999999</v>
      </c>
      <c r="G100" s="550">
        <v>1.3</v>
      </c>
      <c r="H100" s="546">
        <f>G100-F100</f>
        <v>0.15000000000000013</v>
      </c>
      <c r="I100" s="557">
        <v>4.0928461538461534</v>
      </c>
      <c r="J100" s="552">
        <v>750</v>
      </c>
      <c r="K100" s="553">
        <f>SUM(H100*I100*J100)</f>
        <v>460.44519230769265</v>
      </c>
      <c r="L100" s="185"/>
    </row>
    <row r="101" spans="1:16">
      <c r="A101" s="465"/>
      <c r="B101" s="662" t="s">
        <v>153</v>
      </c>
      <c r="C101" s="663"/>
      <c r="D101" s="664"/>
      <c r="E101" s="466"/>
      <c r="F101" s="282"/>
      <c r="G101" s="74"/>
      <c r="H101" s="38">
        <f>SUBTOTAL(9,H100:H100)</f>
        <v>0.15000000000000013</v>
      </c>
      <c r="I101" s="147"/>
      <c r="J101" s="40"/>
      <c r="K101" s="20">
        <f>SUBTOTAL(9,K100:K100)</f>
        <v>460.44519230769265</v>
      </c>
      <c r="L101" s="243"/>
      <c r="M101" s="80"/>
    </row>
    <row r="102" spans="1:16">
      <c r="A102" s="473"/>
      <c r="B102" s="164"/>
      <c r="C102" s="164"/>
      <c r="D102" s="164"/>
      <c r="E102" s="474"/>
      <c r="F102" s="139"/>
      <c r="G102" s="139"/>
      <c r="H102" s="225"/>
      <c r="I102" s="227"/>
      <c r="J102" s="238"/>
      <c r="K102" s="126"/>
      <c r="L102" s="185"/>
    </row>
    <row r="103" spans="1:16" ht="15.75" thickBot="1">
      <c r="A103" s="658">
        <v>6</v>
      </c>
      <c r="B103" s="658"/>
      <c r="C103" s="658"/>
      <c r="D103" s="658"/>
      <c r="E103" s="658"/>
      <c r="F103" s="658"/>
      <c r="G103" s="658"/>
      <c r="H103" s="658"/>
      <c r="I103" s="658"/>
      <c r="J103" s="658"/>
      <c r="K103" s="658"/>
      <c r="L103" s="185"/>
    </row>
    <row r="104" spans="1:16" ht="36">
      <c r="A104" s="177" t="s">
        <v>0</v>
      </c>
      <c r="B104" s="178" t="s">
        <v>1</v>
      </c>
      <c r="C104" s="179" t="s">
        <v>2</v>
      </c>
      <c r="D104" s="180" t="s">
        <v>3</v>
      </c>
      <c r="E104" s="179" t="s">
        <v>4</v>
      </c>
      <c r="F104" s="687" t="s">
        <v>5</v>
      </c>
      <c r="G104" s="688"/>
      <c r="H104" s="181" t="s">
        <v>6</v>
      </c>
      <c r="I104" s="182" t="s">
        <v>7</v>
      </c>
      <c r="J104" s="183" t="s">
        <v>8</v>
      </c>
      <c r="K104" s="393" t="s">
        <v>9</v>
      </c>
      <c r="L104" s="185"/>
    </row>
    <row r="105" spans="1:16" ht="15.2" customHeight="1" thickBot="1">
      <c r="A105" s="186" t="s">
        <v>10</v>
      </c>
      <c r="B105" s="187"/>
      <c r="C105" s="188"/>
      <c r="D105" s="189"/>
      <c r="E105" s="190"/>
      <c r="F105" s="191" t="s">
        <v>11</v>
      </c>
      <c r="G105" s="192" t="s">
        <v>12</v>
      </c>
      <c r="H105" s="193" t="s">
        <v>13</v>
      </c>
      <c r="I105" s="194" t="s">
        <v>14</v>
      </c>
      <c r="J105" s="195" t="s">
        <v>15</v>
      </c>
      <c r="K105" s="394" t="s">
        <v>16</v>
      </c>
      <c r="L105" s="185"/>
    </row>
    <row r="106" spans="1:16" ht="4.5" customHeight="1">
      <c r="A106" s="197"/>
      <c r="B106" s="198"/>
      <c r="C106" s="199"/>
      <c r="D106" s="198"/>
      <c r="E106" s="200"/>
      <c r="F106" s="201"/>
      <c r="G106" s="201"/>
      <c r="H106" s="201"/>
      <c r="I106" s="202"/>
      <c r="J106" s="199"/>
      <c r="K106" s="203"/>
      <c r="L106" s="185"/>
    </row>
    <row r="107" spans="1:16" ht="15" customHeight="1">
      <c r="A107" s="165">
        <v>21</v>
      </c>
      <c r="B107" s="121"/>
      <c r="C107" s="121" t="s">
        <v>865</v>
      </c>
      <c r="D107" s="121" t="s">
        <v>106</v>
      </c>
      <c r="E107" s="157" t="s">
        <v>154</v>
      </c>
      <c r="F107" s="280">
        <v>0</v>
      </c>
      <c r="G107" s="68">
        <v>1.0589999999999999</v>
      </c>
      <c r="H107" s="35">
        <f>G107-F107</f>
        <v>1.0589999999999999</v>
      </c>
      <c r="I107" s="146">
        <v>4.7051041666666666</v>
      </c>
      <c r="J107" s="37">
        <v>450</v>
      </c>
      <c r="K107" s="19">
        <f>SUM(H107*I107*J107)</f>
        <v>2242.2173906249996</v>
      </c>
      <c r="L107" s="185"/>
    </row>
    <row r="108" spans="1:16" ht="15" customHeight="1">
      <c r="A108" s="465"/>
      <c r="B108" s="662" t="s">
        <v>155</v>
      </c>
      <c r="C108" s="663"/>
      <c r="D108" s="664"/>
      <c r="E108" s="466"/>
      <c r="F108" s="282"/>
      <c r="G108" s="74"/>
      <c r="H108" s="38">
        <f>SUBTOTAL(9,H107:H107)</f>
        <v>1.0589999999999999</v>
      </c>
      <c r="I108" s="147"/>
      <c r="J108" s="40"/>
      <c r="K108" s="20">
        <f>SUBTOTAL(9,K107:K107)</f>
        <v>2242.2173906249996</v>
      </c>
      <c r="L108" s="185"/>
    </row>
    <row r="109" spans="1:16">
      <c r="A109" s="165">
        <v>22</v>
      </c>
      <c r="B109" s="158"/>
      <c r="C109" s="158" t="s">
        <v>866</v>
      </c>
      <c r="D109" s="158" t="s">
        <v>106</v>
      </c>
      <c r="E109" s="156" t="s">
        <v>156</v>
      </c>
      <c r="F109" s="280">
        <v>0.60499999999999998</v>
      </c>
      <c r="G109" s="68">
        <v>1.06</v>
      </c>
      <c r="H109" s="35">
        <f>G109-F109</f>
        <v>0.45500000000000007</v>
      </c>
      <c r="I109" s="146">
        <v>7.5</v>
      </c>
      <c r="J109" s="37">
        <v>330</v>
      </c>
      <c r="K109" s="19">
        <f>SUM(H109*I109*J109)</f>
        <v>1126.1250000000002</v>
      </c>
      <c r="L109" s="204"/>
    </row>
    <row r="110" spans="1:16">
      <c r="A110" s="326"/>
      <c r="B110" s="662" t="s">
        <v>157</v>
      </c>
      <c r="C110" s="663"/>
      <c r="D110" s="664"/>
      <c r="E110" s="159"/>
      <c r="F110" s="282"/>
      <c r="G110" s="74"/>
      <c r="H110" s="38">
        <f>SUBTOTAL(9,H109:H109)</f>
        <v>0.45500000000000007</v>
      </c>
      <c r="I110" s="147"/>
      <c r="J110" s="40"/>
      <c r="K110" s="20">
        <f>SUBTOTAL(9,K109:K109)</f>
        <v>1126.1250000000002</v>
      </c>
      <c r="L110" s="185"/>
    </row>
    <row r="111" spans="1:16">
      <c r="A111" s="330">
        <v>23</v>
      </c>
      <c r="B111" s="120" t="s">
        <v>1035</v>
      </c>
      <c r="C111" s="266" t="s">
        <v>158</v>
      </c>
      <c r="D111" s="120" t="s">
        <v>110</v>
      </c>
      <c r="E111" s="472" t="s">
        <v>159</v>
      </c>
      <c r="F111" s="269">
        <v>4.3819999999999997</v>
      </c>
      <c r="G111" s="269">
        <v>5.5140000000000002</v>
      </c>
      <c r="H111" s="211">
        <f t="shared" ref="H111:H119" si="5">G111-F111</f>
        <v>1.1320000000000006</v>
      </c>
      <c r="I111" s="212">
        <v>5.5</v>
      </c>
      <c r="J111" s="213">
        <v>385</v>
      </c>
      <c r="K111" s="328">
        <f t="shared" ref="K111:K119" si="6">SUM(H111*I111*J111)</f>
        <v>2397.0100000000011</v>
      </c>
      <c r="L111" s="386"/>
      <c r="M111" s="384"/>
      <c r="N111" s="384"/>
      <c r="O111" s="384"/>
      <c r="P111" s="384"/>
    </row>
    <row r="112" spans="1:16">
      <c r="A112" s="331"/>
      <c r="B112" s="120"/>
      <c r="C112" s="266" t="s">
        <v>158</v>
      </c>
      <c r="D112" s="120" t="s">
        <v>110</v>
      </c>
      <c r="E112" s="472"/>
      <c r="F112" s="269">
        <v>5.5140000000000002</v>
      </c>
      <c r="G112" s="269">
        <v>5.9740000000000002</v>
      </c>
      <c r="H112" s="211">
        <f t="shared" si="5"/>
        <v>0.45999999999999996</v>
      </c>
      <c r="I112" s="212">
        <v>5.5</v>
      </c>
      <c r="J112" s="213">
        <v>890</v>
      </c>
      <c r="K112" s="328">
        <f t="shared" si="6"/>
        <v>2251.6999999999998</v>
      </c>
      <c r="L112" s="385"/>
      <c r="M112" s="384"/>
      <c r="N112" s="384"/>
      <c r="O112" s="384"/>
      <c r="P112" s="384"/>
    </row>
    <row r="113" spans="1:16">
      <c r="A113" s="329"/>
      <c r="B113" s="120"/>
      <c r="C113" s="266" t="s">
        <v>158</v>
      </c>
      <c r="D113" s="120" t="s">
        <v>110</v>
      </c>
      <c r="E113" s="472"/>
      <c r="F113" s="269">
        <v>5.9740000000000002</v>
      </c>
      <c r="G113" s="269">
        <v>7.0419999999999998</v>
      </c>
      <c r="H113" s="211">
        <f t="shared" si="5"/>
        <v>1.0679999999999996</v>
      </c>
      <c r="I113" s="212">
        <v>5.6</v>
      </c>
      <c r="J113" s="213">
        <v>385</v>
      </c>
      <c r="K113" s="328">
        <f t="shared" si="6"/>
        <v>2302.6079999999993</v>
      </c>
      <c r="L113" s="385"/>
      <c r="M113" s="384"/>
      <c r="N113" s="384"/>
      <c r="O113" s="384"/>
      <c r="P113" s="384"/>
    </row>
    <row r="114" spans="1:16">
      <c r="A114" s="329"/>
      <c r="B114" s="120"/>
      <c r="C114" s="266" t="s">
        <v>158</v>
      </c>
      <c r="D114" s="120" t="s">
        <v>110</v>
      </c>
      <c r="E114" s="472"/>
      <c r="F114" s="269">
        <v>7.0419999999999998</v>
      </c>
      <c r="G114" s="269">
        <v>7.4509999999999996</v>
      </c>
      <c r="H114" s="211">
        <f t="shared" si="5"/>
        <v>0.40899999999999981</v>
      </c>
      <c r="I114" s="212">
        <v>5.8</v>
      </c>
      <c r="J114" s="213">
        <v>890</v>
      </c>
      <c r="K114" s="328">
        <f t="shared" si="6"/>
        <v>2111.2579999999989</v>
      </c>
      <c r="L114" s="204"/>
    </row>
    <row r="115" spans="1:16">
      <c r="A115" s="329"/>
      <c r="B115" s="120"/>
      <c r="C115" s="266" t="s">
        <v>158</v>
      </c>
      <c r="D115" s="120" t="s">
        <v>110</v>
      </c>
      <c r="E115" s="472"/>
      <c r="F115" s="269">
        <v>7.4509999999999996</v>
      </c>
      <c r="G115" s="269">
        <v>8.2050000000000001</v>
      </c>
      <c r="H115" s="211">
        <f t="shared" si="5"/>
        <v>0.75400000000000045</v>
      </c>
      <c r="I115" s="212">
        <v>5.6</v>
      </c>
      <c r="J115" s="213">
        <v>385</v>
      </c>
      <c r="K115" s="328">
        <f t="shared" si="6"/>
        <v>1625.6240000000009</v>
      </c>
      <c r="L115" s="204"/>
    </row>
    <row r="116" spans="1:16">
      <c r="A116" s="329"/>
      <c r="B116" s="120"/>
      <c r="C116" s="266" t="s">
        <v>158</v>
      </c>
      <c r="D116" s="120" t="s">
        <v>110</v>
      </c>
      <c r="E116" s="472"/>
      <c r="F116" s="269">
        <v>8.2050000000000001</v>
      </c>
      <c r="G116" s="269">
        <v>8.5120000000000005</v>
      </c>
      <c r="H116" s="211">
        <f t="shared" si="5"/>
        <v>0.30700000000000038</v>
      </c>
      <c r="I116" s="212">
        <v>5.5</v>
      </c>
      <c r="J116" s="213">
        <v>890</v>
      </c>
      <c r="K116" s="328">
        <f t="shared" si="6"/>
        <v>1502.7650000000019</v>
      </c>
      <c r="L116" s="204"/>
    </row>
    <row r="117" spans="1:16">
      <c r="A117" s="329"/>
      <c r="B117" s="120"/>
      <c r="C117" s="266" t="s">
        <v>158</v>
      </c>
      <c r="D117" s="120" t="s">
        <v>110</v>
      </c>
      <c r="E117" s="472"/>
      <c r="F117" s="269">
        <v>8.5120000000000005</v>
      </c>
      <c r="G117" s="269">
        <v>9.3510000000000009</v>
      </c>
      <c r="H117" s="211">
        <f t="shared" si="5"/>
        <v>0.83900000000000041</v>
      </c>
      <c r="I117" s="212">
        <v>6</v>
      </c>
      <c r="J117" s="213">
        <v>385</v>
      </c>
      <c r="K117" s="328">
        <f t="shared" si="6"/>
        <v>1938.0900000000011</v>
      </c>
      <c r="L117" s="204"/>
    </row>
    <row r="118" spans="1:16">
      <c r="A118" s="329"/>
      <c r="B118" s="120"/>
      <c r="C118" s="266" t="s">
        <v>158</v>
      </c>
      <c r="D118" s="120" t="s">
        <v>110</v>
      </c>
      <c r="E118" s="472"/>
      <c r="F118" s="269">
        <v>10</v>
      </c>
      <c r="G118" s="269">
        <v>10.526999999999999</v>
      </c>
      <c r="H118" s="211">
        <f t="shared" si="5"/>
        <v>0.52699999999999925</v>
      </c>
      <c r="I118" s="212">
        <v>6.7</v>
      </c>
      <c r="J118" s="213">
        <v>385</v>
      </c>
      <c r="K118" s="328">
        <f t="shared" si="6"/>
        <v>1359.396499999998</v>
      </c>
      <c r="L118" s="204"/>
    </row>
    <row r="119" spans="1:16">
      <c r="A119" s="329"/>
      <c r="B119" s="120"/>
      <c r="C119" s="266" t="s">
        <v>158</v>
      </c>
      <c r="D119" s="120" t="s">
        <v>110</v>
      </c>
      <c r="E119" s="472"/>
      <c r="F119" s="269">
        <v>10.526999999999999</v>
      </c>
      <c r="G119" s="269">
        <v>11.355</v>
      </c>
      <c r="H119" s="211">
        <f t="shared" si="5"/>
        <v>0.82800000000000118</v>
      </c>
      <c r="I119" s="212">
        <v>7</v>
      </c>
      <c r="J119" s="213">
        <v>374</v>
      </c>
      <c r="K119" s="328">
        <f t="shared" si="6"/>
        <v>2167.7040000000029</v>
      </c>
      <c r="L119" s="204"/>
    </row>
    <row r="120" spans="1:16">
      <c r="A120" s="228"/>
      <c r="B120" s="662" t="s">
        <v>863</v>
      </c>
      <c r="C120" s="663"/>
      <c r="D120" s="664"/>
      <c r="E120" s="270"/>
      <c r="F120" s="469"/>
      <c r="G120" s="469"/>
      <c r="H120" s="114">
        <f>SUBTOTAL(9,H111:H119)</f>
        <v>6.3240000000000016</v>
      </c>
      <c r="I120" s="115"/>
      <c r="J120" s="79"/>
      <c r="K120" s="79">
        <f>SUBTOTAL(9,K111:K119)</f>
        <v>17656.155500000004</v>
      </c>
      <c r="L120" s="185"/>
    </row>
    <row r="121" spans="1:16">
      <c r="A121" s="737">
        <v>24</v>
      </c>
      <c r="B121" s="158"/>
      <c r="C121" s="158" t="s">
        <v>867</v>
      </c>
      <c r="D121" s="158" t="s">
        <v>106</v>
      </c>
      <c r="E121" s="157" t="s">
        <v>160</v>
      </c>
      <c r="F121" s="280">
        <v>2.5499999999999998</v>
      </c>
      <c r="G121" s="68">
        <v>2.7850000000000001</v>
      </c>
      <c r="H121" s="35">
        <f>G121-F121</f>
        <v>0.23500000000000032</v>
      </c>
      <c r="I121" s="146">
        <v>6.0029411764705882</v>
      </c>
      <c r="J121" s="37">
        <v>330</v>
      </c>
      <c r="K121" s="19">
        <f>SUM(H121*I121*J121)</f>
        <v>465.52808823529472</v>
      </c>
      <c r="L121" s="204"/>
    </row>
    <row r="122" spans="1:16">
      <c r="A122" s="738">
        <v>5</v>
      </c>
      <c r="B122" s="279" t="s">
        <v>1035</v>
      </c>
      <c r="C122" s="121" t="s">
        <v>867</v>
      </c>
      <c r="D122" s="279" t="s">
        <v>106</v>
      </c>
      <c r="E122" s="464"/>
      <c r="F122" s="280">
        <v>2.7850000000000001</v>
      </c>
      <c r="G122" s="68">
        <v>3.8250000000000002</v>
      </c>
      <c r="H122" s="35">
        <f>G122-F122</f>
        <v>1.04</v>
      </c>
      <c r="I122" s="146">
        <v>6.0029411764705882</v>
      </c>
      <c r="J122" s="37">
        <v>450</v>
      </c>
      <c r="K122" s="19">
        <f>SUM(H122*I122*J122)</f>
        <v>2809.3764705882354</v>
      </c>
      <c r="L122" s="373"/>
      <c r="M122" s="252"/>
    </row>
    <row r="123" spans="1:16">
      <c r="A123" s="398"/>
      <c r="B123" s="662" t="s">
        <v>161</v>
      </c>
      <c r="C123" s="663"/>
      <c r="D123" s="664"/>
      <c r="E123" s="466"/>
      <c r="F123" s="282"/>
      <c r="G123" s="74"/>
      <c r="H123" s="38">
        <f>SUBTOTAL(9,H121:H122)</f>
        <v>1.2750000000000004</v>
      </c>
      <c r="I123" s="147"/>
      <c r="J123" s="40"/>
      <c r="K123" s="20">
        <f>SUBTOTAL(9,K121:K122)</f>
        <v>3274.9045588235304</v>
      </c>
      <c r="L123" s="185"/>
    </row>
    <row r="124" spans="1:16">
      <c r="A124" s="250">
        <v>25</v>
      </c>
      <c r="B124" s="14" t="s">
        <v>1034</v>
      </c>
      <c r="C124" s="34" t="s">
        <v>162</v>
      </c>
      <c r="D124" s="14" t="s">
        <v>18</v>
      </c>
      <c r="E124" s="407" t="s">
        <v>163</v>
      </c>
      <c r="F124" s="68">
        <v>0.30299999999999999</v>
      </c>
      <c r="G124" s="68">
        <v>2.1219999999999999</v>
      </c>
      <c r="H124" s="35">
        <f>G124-F124</f>
        <v>1.819</v>
      </c>
      <c r="I124" s="36">
        <v>5.4</v>
      </c>
      <c r="J124" s="37">
        <v>390</v>
      </c>
      <c r="K124" s="19">
        <f>SUM(H124*I124*J124)</f>
        <v>3830.8139999999999</v>
      </c>
      <c r="L124" s="185"/>
    </row>
    <row r="125" spans="1:16">
      <c r="A125" s="125"/>
      <c r="B125" s="14" t="s">
        <v>1034</v>
      </c>
      <c r="C125" s="34" t="s">
        <v>162</v>
      </c>
      <c r="D125" s="14" t="s">
        <v>18</v>
      </c>
      <c r="E125" s="255" t="s">
        <v>164</v>
      </c>
      <c r="F125" s="68">
        <v>2.56</v>
      </c>
      <c r="G125" s="68">
        <v>2.8140000000000001</v>
      </c>
      <c r="H125" s="35">
        <f>G125-F125</f>
        <v>0.254</v>
      </c>
      <c r="I125" s="36">
        <v>4.2</v>
      </c>
      <c r="J125" s="37">
        <v>898</v>
      </c>
      <c r="K125" s="19">
        <f>SUM(H125*I125*J125)</f>
        <v>957.9864</v>
      </c>
      <c r="L125" s="185"/>
    </row>
    <row r="126" spans="1:16">
      <c r="A126" s="125"/>
      <c r="B126" s="14" t="s">
        <v>1034</v>
      </c>
      <c r="C126" s="34" t="s">
        <v>162</v>
      </c>
      <c r="D126" s="14" t="s">
        <v>18</v>
      </c>
      <c r="E126" s="255" t="s">
        <v>165</v>
      </c>
      <c r="F126" s="68">
        <v>2.8140000000000001</v>
      </c>
      <c r="G126" s="68">
        <v>3.99</v>
      </c>
      <c r="H126" s="35">
        <f>G126-F126</f>
        <v>1.1760000000000002</v>
      </c>
      <c r="I126" s="36">
        <v>5.4</v>
      </c>
      <c r="J126" s="37">
        <v>459</v>
      </c>
      <c r="K126" s="19">
        <f>SUM(H126*I126*J126)</f>
        <v>2914.8336000000008</v>
      </c>
      <c r="L126" s="185"/>
    </row>
    <row r="127" spans="1:16">
      <c r="A127" s="125"/>
      <c r="B127" s="14" t="s">
        <v>1034</v>
      </c>
      <c r="C127" s="34" t="s">
        <v>162</v>
      </c>
      <c r="D127" s="14" t="s">
        <v>18</v>
      </c>
      <c r="E127" s="255" t="s">
        <v>166</v>
      </c>
      <c r="F127" s="68">
        <v>3.99</v>
      </c>
      <c r="G127" s="68">
        <v>4.0339999999999998</v>
      </c>
      <c r="H127" s="35">
        <f>G127-F127</f>
        <v>4.3999999999999595E-2</v>
      </c>
      <c r="I127" s="36">
        <v>5.5</v>
      </c>
      <c r="J127" s="37">
        <v>898</v>
      </c>
      <c r="K127" s="19">
        <f>SUM(H127*I127*J127)</f>
        <v>217.31599999999801</v>
      </c>
      <c r="L127" s="185"/>
    </row>
    <row r="128" spans="1:16">
      <c r="A128" s="125"/>
      <c r="B128" s="14" t="s">
        <v>1034</v>
      </c>
      <c r="C128" s="34" t="s">
        <v>162</v>
      </c>
      <c r="D128" s="14" t="s">
        <v>18</v>
      </c>
      <c r="E128" s="255" t="s">
        <v>167</v>
      </c>
      <c r="F128" s="68">
        <v>4.5289999999999999</v>
      </c>
      <c r="G128" s="68">
        <v>7.1360000000000001</v>
      </c>
      <c r="H128" s="35">
        <f>G128-F128</f>
        <v>2.6070000000000002</v>
      </c>
      <c r="I128" s="36">
        <v>5.7</v>
      </c>
      <c r="J128" s="37">
        <v>270</v>
      </c>
      <c r="K128" s="19">
        <f>SUM(H128*I128*J128)</f>
        <v>4012.1730000000002</v>
      </c>
      <c r="L128" s="373"/>
      <c r="M128" s="252"/>
      <c r="N128" s="252"/>
      <c r="O128" s="252"/>
    </row>
    <row r="129" spans="1:16">
      <c r="A129" s="251"/>
      <c r="B129" s="765" t="s">
        <v>168</v>
      </c>
      <c r="C129" s="766"/>
      <c r="D129" s="767"/>
      <c r="E129" s="257"/>
      <c r="F129" s="74"/>
      <c r="G129" s="74"/>
      <c r="H129" s="38">
        <f>SUM(H124:H128)</f>
        <v>5.9</v>
      </c>
      <c r="I129" s="39"/>
      <c r="J129" s="40"/>
      <c r="K129" s="20">
        <f>SUM(K124:K128)</f>
        <v>11933.123</v>
      </c>
      <c r="L129" s="185"/>
    </row>
    <row r="130" spans="1:16">
      <c r="A130" s="250">
        <v>26</v>
      </c>
      <c r="B130" s="14"/>
      <c r="C130" s="34" t="s">
        <v>169</v>
      </c>
      <c r="D130" s="14" t="s">
        <v>18</v>
      </c>
      <c r="E130" s="67" t="s">
        <v>170</v>
      </c>
      <c r="F130" s="68">
        <v>0.112</v>
      </c>
      <c r="G130" s="68">
        <v>1.367</v>
      </c>
      <c r="H130" s="35">
        <f>G130-F130</f>
        <v>1.2549999999999999</v>
      </c>
      <c r="I130" s="36">
        <v>6.1</v>
      </c>
      <c r="J130" s="37">
        <v>800</v>
      </c>
      <c r="K130" s="19">
        <f>SUM(H130*I130*J130)</f>
        <v>6124.4</v>
      </c>
      <c r="L130" s="373"/>
    </row>
    <row r="131" spans="1:16">
      <c r="A131" s="251"/>
      <c r="B131" s="765" t="s">
        <v>171</v>
      </c>
      <c r="C131" s="766"/>
      <c r="D131" s="767"/>
      <c r="E131" s="475"/>
      <c r="F131" s="74"/>
      <c r="G131" s="74"/>
      <c r="H131" s="38">
        <f>SUM(H130:H130)</f>
        <v>1.2549999999999999</v>
      </c>
      <c r="I131" s="39"/>
      <c r="J131" s="40"/>
      <c r="K131" s="20">
        <f>SUM(K130:K130)</f>
        <v>6124.4</v>
      </c>
      <c r="L131" s="185"/>
    </row>
    <row r="132" spans="1:16">
      <c r="A132" s="110">
        <v>27</v>
      </c>
      <c r="B132" s="84"/>
      <c r="C132" s="83" t="s">
        <v>172</v>
      </c>
      <c r="D132" s="84" t="s">
        <v>28</v>
      </c>
      <c r="E132" s="85" t="s">
        <v>173</v>
      </c>
      <c r="F132" s="86">
        <v>0.59599999999999997</v>
      </c>
      <c r="G132" s="86">
        <v>1.9550000000000001</v>
      </c>
      <c r="H132" s="86">
        <v>1.359</v>
      </c>
      <c r="I132" s="87">
        <v>5</v>
      </c>
      <c r="J132" s="88">
        <v>270</v>
      </c>
      <c r="K132" s="19">
        <f>SUM(H132*I132*J132*1.21)</f>
        <v>2219.9265</v>
      </c>
      <c r="L132" s="373"/>
      <c r="M132" s="252"/>
      <c r="N132" s="252"/>
      <c r="O132" s="252"/>
    </row>
    <row r="133" spans="1:16">
      <c r="A133" s="111"/>
      <c r="B133" s="84"/>
      <c r="C133" s="83" t="s">
        <v>172</v>
      </c>
      <c r="D133" s="84" t="s">
        <v>28</v>
      </c>
      <c r="E133" s="91"/>
      <c r="F133" s="86">
        <v>1.9550000000000001</v>
      </c>
      <c r="G133" s="86">
        <v>2.9350000000000001</v>
      </c>
      <c r="H133" s="86">
        <v>0.98</v>
      </c>
      <c r="I133" s="87">
        <v>5</v>
      </c>
      <c r="J133" s="88">
        <v>550</v>
      </c>
      <c r="K133" s="19">
        <f>SUM(H133*I133*J133*1.21)</f>
        <v>3260.95</v>
      </c>
      <c r="L133" s="373"/>
      <c r="M133" s="252"/>
      <c r="N133" s="252"/>
      <c r="O133" s="252"/>
      <c r="P133" s="252"/>
    </row>
    <row r="134" spans="1:16">
      <c r="A134" s="111"/>
      <c r="B134" s="84"/>
      <c r="C134" s="83" t="s">
        <v>172</v>
      </c>
      <c r="D134" s="84" t="s">
        <v>28</v>
      </c>
      <c r="E134" s="91"/>
      <c r="F134" s="86">
        <v>2.9350000000000001</v>
      </c>
      <c r="G134" s="86">
        <v>3.887</v>
      </c>
      <c r="H134" s="86">
        <v>0.95199999999999996</v>
      </c>
      <c r="I134" s="87">
        <v>5</v>
      </c>
      <c r="J134" s="88">
        <v>270</v>
      </c>
      <c r="K134" s="19">
        <f>SUM(H134*I134*J134*1.21)</f>
        <v>1555.0920000000001</v>
      </c>
      <c r="L134" s="185"/>
    </row>
    <row r="135" spans="1:16">
      <c r="A135" s="229"/>
      <c r="B135" s="662" t="s">
        <v>174</v>
      </c>
      <c r="C135" s="663"/>
      <c r="D135" s="664"/>
      <c r="E135" s="91"/>
      <c r="F135" s="86"/>
      <c r="G135" s="86"/>
      <c r="H135" s="92">
        <f>SUBTOTAL(9,H132:H134)</f>
        <v>3.2909999999999999</v>
      </c>
      <c r="I135" s="87"/>
      <c r="J135" s="88"/>
      <c r="K135" s="20">
        <f>SUBTOTAL(9,K132:K134)</f>
        <v>7035.9685000000009</v>
      </c>
      <c r="L135" s="243"/>
      <c r="M135" s="80"/>
    </row>
    <row r="136" spans="1:16">
      <c r="A136" s="237"/>
      <c r="B136" s="123"/>
      <c r="C136" s="123"/>
      <c r="D136" s="123"/>
      <c r="E136" s="138"/>
      <c r="F136" s="139"/>
      <c r="G136" s="139"/>
      <c r="H136" s="225"/>
      <c r="I136" s="140"/>
      <c r="J136" s="141"/>
      <c r="K136" s="126"/>
      <c r="L136" s="185"/>
    </row>
    <row r="137" spans="1:16">
      <c r="A137" s="237"/>
      <c r="B137" s="123"/>
      <c r="C137" s="123"/>
      <c r="D137" s="123"/>
      <c r="E137" s="138"/>
      <c r="F137" s="139"/>
      <c r="G137" s="139"/>
      <c r="H137" s="225"/>
      <c r="I137" s="140"/>
      <c r="J137" s="141"/>
      <c r="K137" s="126"/>
      <c r="L137" s="185"/>
    </row>
    <row r="138" spans="1:16" ht="15.75" thickBot="1">
      <c r="A138" s="658">
        <v>7</v>
      </c>
      <c r="B138" s="658"/>
      <c r="C138" s="658"/>
      <c r="D138" s="658"/>
      <c r="E138" s="658"/>
      <c r="F138" s="658"/>
      <c r="G138" s="658"/>
      <c r="H138" s="658"/>
      <c r="I138" s="658"/>
      <c r="J138" s="658"/>
      <c r="K138" s="658"/>
      <c r="L138" s="185"/>
    </row>
    <row r="139" spans="1:16" ht="36">
      <c r="A139" s="177" t="s">
        <v>0</v>
      </c>
      <c r="B139" s="178" t="s">
        <v>1</v>
      </c>
      <c r="C139" s="179" t="s">
        <v>2</v>
      </c>
      <c r="D139" s="180" t="s">
        <v>3</v>
      </c>
      <c r="E139" s="179" t="s">
        <v>4</v>
      </c>
      <c r="F139" s="687" t="s">
        <v>5</v>
      </c>
      <c r="G139" s="688"/>
      <c r="H139" s="181" t="s">
        <v>6</v>
      </c>
      <c r="I139" s="182" t="s">
        <v>7</v>
      </c>
      <c r="J139" s="183" t="s">
        <v>8</v>
      </c>
      <c r="K139" s="393" t="s">
        <v>9</v>
      </c>
      <c r="L139" s="185"/>
    </row>
    <row r="140" spans="1:16" ht="15.2" customHeight="1" thickBot="1">
      <c r="A140" s="186" t="s">
        <v>10</v>
      </c>
      <c r="B140" s="187"/>
      <c r="C140" s="188"/>
      <c r="D140" s="189"/>
      <c r="E140" s="190"/>
      <c r="F140" s="191" t="s">
        <v>11</v>
      </c>
      <c r="G140" s="192" t="s">
        <v>12</v>
      </c>
      <c r="H140" s="193" t="s">
        <v>13</v>
      </c>
      <c r="I140" s="194" t="s">
        <v>14</v>
      </c>
      <c r="J140" s="195" t="s">
        <v>15</v>
      </c>
      <c r="K140" s="394" t="s">
        <v>16</v>
      </c>
      <c r="L140" s="185"/>
    </row>
    <row r="141" spans="1:16" ht="4.5" customHeight="1">
      <c r="A141" s="197"/>
      <c r="B141" s="198"/>
      <c r="C141" s="199"/>
      <c r="D141" s="198"/>
      <c r="E141" s="200"/>
      <c r="F141" s="201"/>
      <c r="G141" s="201"/>
      <c r="H141" s="201"/>
      <c r="I141" s="202"/>
      <c r="J141" s="199"/>
      <c r="K141" s="203"/>
      <c r="L141" s="185"/>
    </row>
    <row r="142" spans="1:16">
      <c r="A142" s="232">
        <v>28</v>
      </c>
      <c r="B142" s="113"/>
      <c r="C142" s="121" t="s">
        <v>176</v>
      </c>
      <c r="D142" s="113" t="s">
        <v>110</v>
      </c>
      <c r="E142" s="260" t="s">
        <v>177</v>
      </c>
      <c r="F142" s="271">
        <v>0</v>
      </c>
      <c r="G142" s="271">
        <v>1.198</v>
      </c>
      <c r="H142" s="214">
        <f t="shared" ref="H142:H147" si="7">G142-F142</f>
        <v>1.198</v>
      </c>
      <c r="I142" s="215">
        <v>5</v>
      </c>
      <c r="J142" s="216">
        <v>385</v>
      </c>
      <c r="K142" s="122">
        <f t="shared" ref="K142:K147" si="8">SUM(H142*I142*J142)</f>
        <v>2306.15</v>
      </c>
      <c r="L142" s="388"/>
      <c r="M142" s="78"/>
      <c r="N142" s="78"/>
      <c r="O142" s="78"/>
      <c r="P142" s="78"/>
    </row>
    <row r="143" spans="1:16">
      <c r="A143" s="233"/>
      <c r="B143" s="113"/>
      <c r="C143" s="121" t="s">
        <v>176</v>
      </c>
      <c r="D143" s="113" t="s">
        <v>110</v>
      </c>
      <c r="E143" s="260"/>
      <c r="F143" s="271">
        <v>1.198</v>
      </c>
      <c r="G143" s="271">
        <v>1.571</v>
      </c>
      <c r="H143" s="214">
        <f t="shared" si="7"/>
        <v>0.373</v>
      </c>
      <c r="I143" s="215">
        <v>5</v>
      </c>
      <c r="J143" s="216">
        <v>890</v>
      </c>
      <c r="K143" s="122">
        <f t="shared" si="8"/>
        <v>1659.85</v>
      </c>
      <c r="L143" s="388"/>
      <c r="M143" s="78"/>
      <c r="N143" s="78"/>
      <c r="O143" s="244"/>
      <c r="P143" s="244"/>
    </row>
    <row r="144" spans="1:16">
      <c r="A144" s="233"/>
      <c r="B144" s="113"/>
      <c r="C144" s="121" t="s">
        <v>176</v>
      </c>
      <c r="D144" s="113" t="s">
        <v>110</v>
      </c>
      <c r="E144" s="260"/>
      <c r="F144" s="271">
        <v>1.571</v>
      </c>
      <c r="G144" s="271">
        <v>2.1179999999999999</v>
      </c>
      <c r="H144" s="214">
        <f t="shared" si="7"/>
        <v>0.54699999999999993</v>
      </c>
      <c r="I144" s="215">
        <v>5</v>
      </c>
      <c r="J144" s="216">
        <v>385</v>
      </c>
      <c r="K144" s="122">
        <f t="shared" si="8"/>
        <v>1052.9749999999997</v>
      </c>
      <c r="L144" s="387"/>
      <c r="M144" s="244"/>
      <c r="N144" s="244"/>
      <c r="O144" s="244"/>
      <c r="P144" s="244"/>
    </row>
    <row r="145" spans="1:16">
      <c r="A145" s="233"/>
      <c r="B145" s="113"/>
      <c r="C145" s="121" t="s">
        <v>176</v>
      </c>
      <c r="D145" s="113" t="s">
        <v>110</v>
      </c>
      <c r="E145" s="260"/>
      <c r="F145" s="271">
        <v>2.1179999999999999</v>
      </c>
      <c r="G145" s="271">
        <v>2.3010000000000002</v>
      </c>
      <c r="H145" s="214">
        <f t="shared" si="7"/>
        <v>0.18300000000000027</v>
      </c>
      <c r="I145" s="215">
        <v>4.9000000000000004</v>
      </c>
      <c r="J145" s="217">
        <v>890</v>
      </c>
      <c r="K145" s="122">
        <f t="shared" si="8"/>
        <v>798.06300000000124</v>
      </c>
      <c r="L145" s="387"/>
      <c r="M145" s="244"/>
      <c r="N145" s="244"/>
      <c r="O145" s="244"/>
      <c r="P145" s="244"/>
    </row>
    <row r="146" spans="1:16">
      <c r="A146" s="233"/>
      <c r="B146" s="113"/>
      <c r="C146" s="121" t="s">
        <v>176</v>
      </c>
      <c r="D146" s="113" t="s">
        <v>110</v>
      </c>
      <c r="E146" s="260"/>
      <c r="F146" s="271">
        <v>2.3010000000000002</v>
      </c>
      <c r="G146" s="271">
        <v>3.048</v>
      </c>
      <c r="H146" s="214">
        <f t="shared" si="7"/>
        <v>0.74699999999999989</v>
      </c>
      <c r="I146" s="215">
        <v>3.8</v>
      </c>
      <c r="J146" s="217">
        <v>385</v>
      </c>
      <c r="K146" s="122">
        <f t="shared" si="8"/>
        <v>1092.8609999999999</v>
      </c>
      <c r="L146" s="387"/>
      <c r="M146" s="244"/>
      <c r="N146" s="244"/>
      <c r="O146" s="244"/>
      <c r="P146" s="244"/>
    </row>
    <row r="147" spans="1:16">
      <c r="A147" s="233"/>
      <c r="B147" s="113"/>
      <c r="C147" s="121" t="s">
        <v>176</v>
      </c>
      <c r="D147" s="113" t="s">
        <v>110</v>
      </c>
      <c r="E147" s="260"/>
      <c r="F147" s="271">
        <v>3.6080000000000001</v>
      </c>
      <c r="G147" s="271">
        <v>4.6509999999999998</v>
      </c>
      <c r="H147" s="214">
        <f t="shared" si="7"/>
        <v>1.0429999999999997</v>
      </c>
      <c r="I147" s="215">
        <v>4.7</v>
      </c>
      <c r="J147" s="217">
        <v>385</v>
      </c>
      <c r="K147" s="122">
        <f t="shared" si="8"/>
        <v>1887.3084999999996</v>
      </c>
      <c r="L147" s="387"/>
      <c r="M147" s="244"/>
      <c r="N147" s="244"/>
      <c r="O147" s="244"/>
      <c r="P147" s="244"/>
    </row>
    <row r="148" spans="1:16">
      <c r="A148" s="234"/>
      <c r="B148" s="765" t="s">
        <v>869</v>
      </c>
      <c r="C148" s="766"/>
      <c r="D148" s="767"/>
      <c r="E148" s="270"/>
      <c r="F148" s="469"/>
      <c r="G148" s="469"/>
      <c r="H148" s="114">
        <f>H142+H143+H144+H145+H146+H147</f>
        <v>4.0909999999999993</v>
      </c>
      <c r="I148" s="115"/>
      <c r="J148" s="79"/>
      <c r="K148" s="79">
        <f>SUBTOTAL(9,K142:K147)</f>
        <v>8797.2075000000004</v>
      </c>
      <c r="L148" s="185"/>
      <c r="P148" s="245"/>
    </row>
    <row r="149" spans="1:16">
      <c r="A149" s="330">
        <v>29</v>
      </c>
      <c r="B149" s="120" t="s">
        <v>1035</v>
      </c>
      <c r="C149" s="266" t="s">
        <v>178</v>
      </c>
      <c r="D149" s="120" t="s">
        <v>110</v>
      </c>
      <c r="E149" s="472" t="s">
        <v>179</v>
      </c>
      <c r="F149" s="269">
        <v>0</v>
      </c>
      <c r="G149" s="269">
        <v>0.35199999999999998</v>
      </c>
      <c r="H149" s="211">
        <f>G149-F149</f>
        <v>0.35199999999999998</v>
      </c>
      <c r="I149" s="212">
        <v>5.5</v>
      </c>
      <c r="J149" s="213">
        <v>385</v>
      </c>
      <c r="K149" s="328">
        <f>SUM(H149*I149*J149)</f>
        <v>745.36</v>
      </c>
      <c r="L149" s="388"/>
      <c r="M149" s="252"/>
      <c r="N149" s="252"/>
      <c r="O149" s="252"/>
    </row>
    <row r="150" spans="1:16">
      <c r="A150" s="329"/>
      <c r="B150" s="120"/>
      <c r="C150" s="266" t="s">
        <v>178</v>
      </c>
      <c r="D150" s="120" t="s">
        <v>110</v>
      </c>
      <c r="E150" s="472" t="s">
        <v>180</v>
      </c>
      <c r="F150" s="269">
        <v>0.35199999999999998</v>
      </c>
      <c r="G150" s="269">
        <v>0.68600000000000005</v>
      </c>
      <c r="H150" s="211">
        <f>G150-F150</f>
        <v>0.33400000000000007</v>
      </c>
      <c r="I150" s="212">
        <v>5.5</v>
      </c>
      <c r="J150" s="213">
        <v>385</v>
      </c>
      <c r="K150" s="328">
        <f>SUM(H150*I150*J150)</f>
        <v>707.24500000000012</v>
      </c>
      <c r="L150" s="387"/>
    </row>
    <row r="151" spans="1:16">
      <c r="A151" s="329"/>
      <c r="B151" s="120"/>
      <c r="C151" s="266" t="s">
        <v>178</v>
      </c>
      <c r="D151" s="120" t="s">
        <v>110</v>
      </c>
      <c r="E151" s="472"/>
      <c r="F151" s="269">
        <v>0.68600000000000005</v>
      </c>
      <c r="G151" s="269">
        <v>0.89600000000000002</v>
      </c>
      <c r="H151" s="211">
        <f>G151-F151</f>
        <v>0.20999999999999996</v>
      </c>
      <c r="I151" s="212">
        <v>5.5</v>
      </c>
      <c r="J151" s="213">
        <v>385</v>
      </c>
      <c r="K151" s="328">
        <f>SUM(H151*I151*J151)</f>
        <v>444.6749999999999</v>
      </c>
      <c r="L151" s="387"/>
    </row>
    <row r="152" spans="1:16">
      <c r="A152" s="329"/>
      <c r="B152" s="120"/>
      <c r="C152" s="266" t="s">
        <v>178</v>
      </c>
      <c r="D152" s="120" t="s">
        <v>110</v>
      </c>
      <c r="E152" s="472"/>
      <c r="F152" s="269">
        <v>0.89600000000000002</v>
      </c>
      <c r="G152" s="269">
        <v>6.6970000000000001</v>
      </c>
      <c r="H152" s="211">
        <f>G152-F152</f>
        <v>5.8010000000000002</v>
      </c>
      <c r="I152" s="212">
        <v>5.5</v>
      </c>
      <c r="J152" s="213">
        <v>385</v>
      </c>
      <c r="K152" s="328">
        <f>SUM(H152*I152*J152)</f>
        <v>12283.6175</v>
      </c>
      <c r="L152" s="387"/>
    </row>
    <row r="153" spans="1:16">
      <c r="A153" s="228"/>
      <c r="B153" s="765" t="s">
        <v>870</v>
      </c>
      <c r="C153" s="766"/>
      <c r="D153" s="767"/>
      <c r="E153" s="270"/>
      <c r="F153" s="271"/>
      <c r="G153" s="271"/>
      <c r="H153" s="114">
        <f>H149+H150+H151+H152</f>
        <v>6.6970000000000001</v>
      </c>
      <c r="I153" s="115"/>
      <c r="J153" s="79"/>
      <c r="K153" s="79">
        <f>SUBTOTAL(9,K149:K152)</f>
        <v>14180.897500000001</v>
      </c>
      <c r="L153" s="185"/>
    </row>
    <row r="154" spans="1:16">
      <c r="A154" s="250">
        <v>30</v>
      </c>
      <c r="B154" s="14"/>
      <c r="C154" s="34" t="s">
        <v>181</v>
      </c>
      <c r="D154" s="14" t="s">
        <v>43</v>
      </c>
      <c r="E154" s="67" t="s">
        <v>182</v>
      </c>
      <c r="F154" s="68">
        <v>0</v>
      </c>
      <c r="G154" s="68">
        <v>2.0910000000000002</v>
      </c>
      <c r="H154" s="35">
        <f>G154-F154</f>
        <v>2.0910000000000002</v>
      </c>
      <c r="I154" s="146">
        <v>4.5</v>
      </c>
      <c r="J154" s="37">
        <v>430</v>
      </c>
      <c r="K154" s="19">
        <f>SUM(H154*I154*J154)</f>
        <v>4046.0850000000005</v>
      </c>
      <c r="L154" s="185"/>
    </row>
    <row r="155" spans="1:16">
      <c r="A155" s="251"/>
      <c r="B155" s="662" t="s">
        <v>183</v>
      </c>
      <c r="C155" s="663"/>
      <c r="D155" s="664"/>
      <c r="E155" s="257"/>
      <c r="F155" s="68"/>
      <c r="G155" s="68"/>
      <c r="H155" s="38">
        <f>SUM(H154)</f>
        <v>2.0910000000000002</v>
      </c>
      <c r="I155" s="146"/>
      <c r="J155" s="37"/>
      <c r="K155" s="20">
        <f>SUM(K154)</f>
        <v>4046.0850000000005</v>
      </c>
      <c r="L155" s="185"/>
    </row>
    <row r="156" spans="1:16">
      <c r="A156" s="235">
        <v>31</v>
      </c>
      <c r="B156" s="41" t="s">
        <v>1036</v>
      </c>
      <c r="C156" s="41" t="s">
        <v>184</v>
      </c>
      <c r="D156" s="14" t="s">
        <v>18</v>
      </c>
      <c r="E156" s="55" t="s">
        <v>185</v>
      </c>
      <c r="F156" s="26">
        <v>10.157</v>
      </c>
      <c r="G156" s="26">
        <v>11.67</v>
      </c>
      <c r="H156" s="26">
        <f>G156-F156</f>
        <v>1.5129999999999999</v>
      </c>
      <c r="I156" s="142">
        <v>5.5</v>
      </c>
      <c r="J156" s="41">
        <v>366</v>
      </c>
      <c r="K156" s="19">
        <f>SUM(H156*I156*J156)</f>
        <v>3045.6690000000003</v>
      </c>
      <c r="L156" s="185"/>
    </row>
    <row r="157" spans="1:16">
      <c r="A157" s="230"/>
      <c r="B157" s="41" t="s">
        <v>1036</v>
      </c>
      <c r="C157" s="41" t="s">
        <v>184</v>
      </c>
      <c r="D157" s="14" t="s">
        <v>18</v>
      </c>
      <c r="E157" s="31" t="s">
        <v>187</v>
      </c>
      <c r="F157" s="26">
        <v>12.956</v>
      </c>
      <c r="G157" s="26">
        <v>13.157</v>
      </c>
      <c r="H157" s="26">
        <f>G157-F157</f>
        <v>0.20100000000000051</v>
      </c>
      <c r="I157" s="142">
        <v>6</v>
      </c>
      <c r="J157" s="41">
        <v>366</v>
      </c>
      <c r="K157" s="19">
        <f>SUM(H157*I157*J157)</f>
        <v>441.3960000000011</v>
      </c>
      <c r="L157" s="185"/>
    </row>
    <row r="158" spans="1:16">
      <c r="A158" s="230"/>
      <c r="B158" s="41" t="s">
        <v>1036</v>
      </c>
      <c r="C158" s="41" t="s">
        <v>184</v>
      </c>
      <c r="D158" s="14" t="s">
        <v>18</v>
      </c>
      <c r="E158" s="31" t="s">
        <v>188</v>
      </c>
      <c r="F158" s="26">
        <v>14.064</v>
      </c>
      <c r="G158" s="26">
        <v>15.093</v>
      </c>
      <c r="H158" s="26">
        <f>G158-F158</f>
        <v>1.0289999999999999</v>
      </c>
      <c r="I158" s="142">
        <v>5.7</v>
      </c>
      <c r="J158" s="41">
        <v>366</v>
      </c>
      <c r="K158" s="19">
        <f>SUM(H158*I158*J158)</f>
        <v>2146.6997999999999</v>
      </c>
      <c r="L158" s="185"/>
    </row>
    <row r="159" spans="1:16">
      <c r="A159" s="230"/>
      <c r="B159" s="41" t="s">
        <v>1036</v>
      </c>
      <c r="C159" s="41" t="s">
        <v>184</v>
      </c>
      <c r="D159" s="14" t="s">
        <v>18</v>
      </c>
      <c r="E159" s="31" t="s">
        <v>189</v>
      </c>
      <c r="F159" s="26">
        <v>16.16</v>
      </c>
      <c r="G159" s="26">
        <v>16.917999999999999</v>
      </c>
      <c r="H159" s="26">
        <f>G159-F159</f>
        <v>0.75799999999999912</v>
      </c>
      <c r="I159" s="142">
        <v>5.7</v>
      </c>
      <c r="J159" s="41">
        <v>366</v>
      </c>
      <c r="K159" s="19">
        <f>SUM(H159*I159*J159)</f>
        <v>1581.3395999999982</v>
      </c>
      <c r="L159" s="185"/>
    </row>
    <row r="160" spans="1:16">
      <c r="A160" s="231"/>
      <c r="B160" s="662" t="s">
        <v>901</v>
      </c>
      <c r="C160" s="663"/>
      <c r="D160" s="664"/>
      <c r="E160" s="55"/>
      <c r="F160" s="29"/>
      <c r="G160" s="29"/>
      <c r="H160" s="29">
        <f>SUM(H156:H159)</f>
        <v>3.5009999999999994</v>
      </c>
      <c r="I160" s="155"/>
      <c r="J160" s="154"/>
      <c r="K160" s="20">
        <f>SUM(K156:K159)</f>
        <v>7215.1043999999993</v>
      </c>
      <c r="L160" s="185"/>
    </row>
    <row r="161" spans="1:15">
      <c r="A161" s="398">
        <v>32</v>
      </c>
      <c r="B161" s="292"/>
      <c r="C161" s="292" t="s">
        <v>1022</v>
      </c>
      <c r="D161" s="292" t="s">
        <v>106</v>
      </c>
      <c r="E161" s="293"/>
      <c r="F161" s="280">
        <v>3.4540000000000002</v>
      </c>
      <c r="G161" s="68">
        <v>3.9689999999999999</v>
      </c>
      <c r="H161" s="35">
        <f>G161-F161</f>
        <v>0.51499999999999968</v>
      </c>
      <c r="I161" s="146">
        <v>4.2</v>
      </c>
      <c r="J161" s="37">
        <v>450</v>
      </c>
      <c r="K161" s="19">
        <f>SUM(H161*I161*J161)</f>
        <v>973.34999999999957</v>
      </c>
      <c r="L161" s="185"/>
    </row>
    <row r="162" spans="1:15">
      <c r="A162" s="465"/>
      <c r="B162" s="662" t="s">
        <v>190</v>
      </c>
      <c r="C162" s="663"/>
      <c r="D162" s="664"/>
      <c r="E162" s="476"/>
      <c r="F162" s="282"/>
      <c r="G162" s="74"/>
      <c r="H162" s="38">
        <f>SUBTOTAL(9,H161:H161)</f>
        <v>0.51499999999999968</v>
      </c>
      <c r="I162" s="147"/>
      <c r="J162" s="40"/>
      <c r="K162" s="20">
        <f>SUBTOTAL(9,K161:K161)</f>
        <v>973.34999999999957</v>
      </c>
      <c r="L162" s="243"/>
      <c r="M162" s="80"/>
    </row>
    <row r="163" spans="1:15">
      <c r="A163" s="110">
        <v>33</v>
      </c>
      <c r="B163" s="84"/>
      <c r="C163" s="83" t="s">
        <v>191</v>
      </c>
      <c r="D163" s="84" t="s">
        <v>28</v>
      </c>
      <c r="E163" s="85" t="s">
        <v>192</v>
      </c>
      <c r="F163" s="86">
        <v>7.4550000000000001</v>
      </c>
      <c r="G163" s="86">
        <v>8.1999999999999993</v>
      </c>
      <c r="H163" s="86">
        <v>0.745</v>
      </c>
      <c r="I163" s="87">
        <v>4.5</v>
      </c>
      <c r="J163" s="88">
        <v>550</v>
      </c>
      <c r="K163" s="19">
        <f t="shared" ref="K163:K168" si="9">SUM(H163*I163*J163*1.21)</f>
        <v>2231.0887499999999</v>
      </c>
      <c r="L163" s="373"/>
      <c r="M163" s="252"/>
      <c r="N163" s="252"/>
      <c r="O163" s="252"/>
    </row>
    <row r="164" spans="1:15">
      <c r="A164" s="111"/>
      <c r="B164" s="84" t="s">
        <v>82</v>
      </c>
      <c r="C164" s="83" t="s">
        <v>191</v>
      </c>
      <c r="D164" s="84" t="s">
        <v>28</v>
      </c>
      <c r="E164" s="91"/>
      <c r="F164" s="86">
        <v>8.1999999999999993</v>
      </c>
      <c r="G164" s="86">
        <v>8.2780000000000005</v>
      </c>
      <c r="H164" s="86">
        <v>7.8E-2</v>
      </c>
      <c r="I164" s="87">
        <v>4.5</v>
      </c>
      <c r="J164" s="88">
        <v>550</v>
      </c>
      <c r="K164" s="19">
        <f t="shared" si="9"/>
        <v>233.59049999999996</v>
      </c>
      <c r="L164" s="373"/>
      <c r="M164" s="252"/>
      <c r="N164" s="252"/>
      <c r="O164" s="252"/>
    </row>
    <row r="165" spans="1:15">
      <c r="A165" s="111"/>
      <c r="B165" s="84" t="s">
        <v>82</v>
      </c>
      <c r="C165" s="83" t="s">
        <v>191</v>
      </c>
      <c r="D165" s="84" t="s">
        <v>28</v>
      </c>
      <c r="E165" s="103"/>
      <c r="F165" s="86">
        <v>8.2780000000000005</v>
      </c>
      <c r="G165" s="86">
        <v>9.5690000000000008</v>
      </c>
      <c r="H165" s="86">
        <v>1.2910000000000004</v>
      </c>
      <c r="I165" s="87">
        <v>5.2</v>
      </c>
      <c r="J165" s="88">
        <v>270</v>
      </c>
      <c r="K165" s="19">
        <f t="shared" si="9"/>
        <v>2193.2024400000005</v>
      </c>
      <c r="L165" s="204"/>
    </row>
    <row r="166" spans="1:15">
      <c r="A166" s="229"/>
      <c r="B166" s="84" t="s">
        <v>82</v>
      </c>
      <c r="C166" s="83" t="s">
        <v>191</v>
      </c>
      <c r="D166" s="84" t="s">
        <v>28</v>
      </c>
      <c r="E166" s="91"/>
      <c r="F166" s="86">
        <v>9.5690000000000008</v>
      </c>
      <c r="G166" s="86">
        <v>11.045</v>
      </c>
      <c r="H166" s="86">
        <v>1.4759999999999991</v>
      </c>
      <c r="I166" s="87">
        <v>5</v>
      </c>
      <c r="J166" s="88">
        <v>270</v>
      </c>
      <c r="K166" s="19">
        <f t="shared" si="9"/>
        <v>2411.0459999999985</v>
      </c>
      <c r="L166" s="204"/>
    </row>
    <row r="167" spans="1:15">
      <c r="A167" s="110"/>
      <c r="B167" s="84" t="s">
        <v>82</v>
      </c>
      <c r="C167" s="83" t="s">
        <v>191</v>
      </c>
      <c r="D167" s="84" t="s">
        <v>28</v>
      </c>
      <c r="E167" s="91"/>
      <c r="F167" s="86">
        <v>11.045</v>
      </c>
      <c r="G167" s="86">
        <v>12</v>
      </c>
      <c r="H167" s="86">
        <v>0.95499999999999996</v>
      </c>
      <c r="I167" s="87">
        <v>5</v>
      </c>
      <c r="J167" s="88">
        <v>270</v>
      </c>
      <c r="K167" s="19">
        <f t="shared" si="9"/>
        <v>1559.9924999999996</v>
      </c>
      <c r="L167" s="204"/>
    </row>
    <row r="168" spans="1:15">
      <c r="A168" s="111"/>
      <c r="B168" s="84"/>
      <c r="C168" s="83" t="s">
        <v>191</v>
      </c>
      <c r="D168" s="84" t="s">
        <v>28</v>
      </c>
      <c r="E168" s="91"/>
      <c r="F168" s="86">
        <v>12</v>
      </c>
      <c r="G168" s="86">
        <v>12.459</v>
      </c>
      <c r="H168" s="86">
        <v>0.45900000000000002</v>
      </c>
      <c r="I168" s="87">
        <v>6.5</v>
      </c>
      <c r="J168" s="88">
        <v>270</v>
      </c>
      <c r="K168" s="19">
        <f t="shared" si="9"/>
        <v>974.70945000000006</v>
      </c>
      <c r="L168" s="204"/>
    </row>
    <row r="169" spans="1:15">
      <c r="A169" s="229"/>
      <c r="B169" s="662" t="s">
        <v>871</v>
      </c>
      <c r="C169" s="663"/>
      <c r="D169" s="664"/>
      <c r="E169" s="91"/>
      <c r="F169" s="86"/>
      <c r="G169" s="86"/>
      <c r="H169" s="92">
        <f>SUBTOTAL(9,H153:H168)</f>
        <v>23.4</v>
      </c>
      <c r="I169" s="87"/>
      <c r="J169" s="88"/>
      <c r="K169" s="20">
        <f>SUBTOTAL(9,K153:K168)</f>
        <v>33099.358439999996</v>
      </c>
      <c r="L169" s="204"/>
    </row>
    <row r="170" spans="1:15">
      <c r="A170" s="250">
        <v>34</v>
      </c>
      <c r="B170" s="14"/>
      <c r="C170" s="34" t="s">
        <v>193</v>
      </c>
      <c r="D170" s="14" t="s">
        <v>37</v>
      </c>
      <c r="E170" s="274" t="s">
        <v>194</v>
      </c>
      <c r="F170" s="68">
        <v>5.2839999999999998</v>
      </c>
      <c r="G170" s="68">
        <v>6.7240000000000002</v>
      </c>
      <c r="H170" s="35">
        <f>G170-F170</f>
        <v>1.4400000000000004</v>
      </c>
      <c r="I170" s="146">
        <v>6</v>
      </c>
      <c r="J170" s="37">
        <v>400</v>
      </c>
      <c r="K170" s="19">
        <f>SUM(H170*I170*J170)</f>
        <v>3456.0000000000009</v>
      </c>
      <c r="L170" s="204"/>
    </row>
    <row r="171" spans="1:15">
      <c r="A171" s="251"/>
      <c r="B171" s="662" t="s">
        <v>195</v>
      </c>
      <c r="C171" s="663"/>
      <c r="D171" s="664"/>
      <c r="E171" s="255"/>
      <c r="F171" s="68"/>
      <c r="G171" s="68"/>
      <c r="H171" s="38">
        <f>SUM(H170:H170)</f>
        <v>1.4400000000000004</v>
      </c>
      <c r="I171" s="146"/>
      <c r="J171" s="37"/>
      <c r="K171" s="20">
        <f>SUBTOTAL(9,K170:K170)</f>
        <v>3456.0000000000009</v>
      </c>
      <c r="L171" s="243"/>
    </row>
    <row r="172" spans="1:15">
      <c r="A172" s="239"/>
      <c r="B172" s="108"/>
      <c r="C172" s="342"/>
      <c r="D172" s="108"/>
      <c r="E172" s="171"/>
      <c r="F172" s="172"/>
      <c r="G172" s="172"/>
      <c r="H172" s="172"/>
      <c r="I172" s="173"/>
      <c r="J172" s="174"/>
      <c r="K172" s="343"/>
      <c r="L172" s="204"/>
    </row>
    <row r="173" spans="1:15" ht="15.75" thickBot="1">
      <c r="A173" s="658">
        <v>8</v>
      </c>
      <c r="B173" s="658"/>
      <c r="C173" s="658"/>
      <c r="D173" s="658"/>
      <c r="E173" s="658"/>
      <c r="F173" s="658"/>
      <c r="G173" s="658"/>
      <c r="H173" s="658"/>
      <c r="I173" s="658"/>
      <c r="J173" s="658"/>
      <c r="K173" s="658"/>
      <c r="L173" s="185"/>
    </row>
    <row r="174" spans="1:15" ht="36">
      <c r="A174" s="177" t="s">
        <v>0</v>
      </c>
      <c r="B174" s="178" t="s">
        <v>1</v>
      </c>
      <c r="C174" s="179" t="s">
        <v>2</v>
      </c>
      <c r="D174" s="180" t="s">
        <v>3</v>
      </c>
      <c r="E174" s="179" t="s">
        <v>4</v>
      </c>
      <c r="F174" s="687" t="s">
        <v>5</v>
      </c>
      <c r="G174" s="688"/>
      <c r="H174" s="181" t="s">
        <v>6</v>
      </c>
      <c r="I174" s="182" t="s">
        <v>7</v>
      </c>
      <c r="J174" s="183" t="s">
        <v>8</v>
      </c>
      <c r="K174" s="393" t="s">
        <v>9</v>
      </c>
      <c r="L174" s="185"/>
    </row>
    <row r="175" spans="1:15" ht="15.2" customHeight="1" thickBot="1">
      <c r="A175" s="186" t="s">
        <v>10</v>
      </c>
      <c r="B175" s="187"/>
      <c r="C175" s="188"/>
      <c r="D175" s="189"/>
      <c r="E175" s="190"/>
      <c r="F175" s="191" t="s">
        <v>11</v>
      </c>
      <c r="G175" s="192" t="s">
        <v>12</v>
      </c>
      <c r="H175" s="193" t="s">
        <v>13</v>
      </c>
      <c r="I175" s="194" t="s">
        <v>14</v>
      </c>
      <c r="J175" s="195" t="s">
        <v>15</v>
      </c>
      <c r="K175" s="394" t="s">
        <v>16</v>
      </c>
      <c r="L175" s="185"/>
    </row>
    <row r="176" spans="1:15" ht="4.5" customHeight="1">
      <c r="A176" s="197"/>
      <c r="B176" s="198"/>
      <c r="C176" s="199"/>
      <c r="D176" s="198"/>
      <c r="E176" s="200"/>
      <c r="F176" s="201"/>
      <c r="G176" s="201"/>
      <c r="H176" s="201"/>
      <c r="I176" s="202"/>
      <c r="J176" s="199"/>
      <c r="K176" s="203"/>
      <c r="L176" s="185"/>
    </row>
    <row r="177" spans="1:15" ht="16.5" customHeight="1">
      <c r="A177" s="250">
        <v>35</v>
      </c>
      <c r="B177" s="14"/>
      <c r="C177" s="34" t="s">
        <v>196</v>
      </c>
      <c r="D177" s="14" t="s">
        <v>37</v>
      </c>
      <c r="E177" s="477" t="s">
        <v>900</v>
      </c>
      <c r="F177" s="68">
        <v>3.9769999999999999</v>
      </c>
      <c r="G177" s="68">
        <v>4.9950000000000001</v>
      </c>
      <c r="H177" s="35">
        <f>G177-F177</f>
        <v>1.0180000000000002</v>
      </c>
      <c r="I177" s="146">
        <v>5.6</v>
      </c>
      <c r="J177" s="37">
        <v>400</v>
      </c>
      <c r="K177" s="19">
        <f>SUM(H177*I177*J177)</f>
        <v>2280.3200000000006</v>
      </c>
      <c r="L177" s="204"/>
    </row>
    <row r="178" spans="1:15">
      <c r="A178" s="125"/>
      <c r="B178" s="14"/>
      <c r="C178" s="34" t="s">
        <v>196</v>
      </c>
      <c r="D178" s="14" t="s">
        <v>37</v>
      </c>
      <c r="E178" s="255"/>
      <c r="F178" s="68">
        <v>9.0220000000000002</v>
      </c>
      <c r="G178" s="68">
        <v>9.9</v>
      </c>
      <c r="H178" s="35">
        <f>G178-F178</f>
        <v>0.87800000000000011</v>
      </c>
      <c r="I178" s="146">
        <v>5.8</v>
      </c>
      <c r="J178" s="37">
        <v>400</v>
      </c>
      <c r="K178" s="19">
        <f>SUM(H178*I178*J178)</f>
        <v>2036.9600000000003</v>
      </c>
      <c r="L178" s="204"/>
    </row>
    <row r="179" spans="1:15">
      <c r="A179" s="125"/>
      <c r="B179" s="14"/>
      <c r="C179" s="34" t="s">
        <v>196</v>
      </c>
      <c r="D179" s="14" t="s">
        <v>37</v>
      </c>
      <c r="E179" s="255"/>
      <c r="F179" s="68">
        <v>10.6</v>
      </c>
      <c r="G179" s="68">
        <v>10.848000000000001</v>
      </c>
      <c r="H179" s="35">
        <f>G179-F179</f>
        <v>0.24800000000000111</v>
      </c>
      <c r="I179" s="146">
        <v>6.2</v>
      </c>
      <c r="J179" s="37">
        <v>400</v>
      </c>
      <c r="K179" s="19">
        <f>SUM(H179*I179*J179)</f>
        <v>615.04000000000281</v>
      </c>
      <c r="L179" s="204"/>
    </row>
    <row r="180" spans="1:15">
      <c r="A180" s="251"/>
      <c r="B180" s="662" t="s">
        <v>197</v>
      </c>
      <c r="C180" s="663"/>
      <c r="D180" s="664"/>
      <c r="E180" s="255"/>
      <c r="F180" s="68"/>
      <c r="G180" s="68"/>
      <c r="H180" s="38">
        <f>SUM(H177:H179)</f>
        <v>2.1440000000000015</v>
      </c>
      <c r="I180" s="146"/>
      <c r="J180" s="37"/>
      <c r="K180" s="20">
        <f>SUBTOTAL(9,K177:K179)</f>
        <v>4932.3200000000033</v>
      </c>
      <c r="L180" s="185"/>
    </row>
    <row r="181" spans="1:15">
      <c r="A181" s="250">
        <v>36</v>
      </c>
      <c r="B181" s="14" t="s">
        <v>1035</v>
      </c>
      <c r="C181" s="34" t="s">
        <v>198</v>
      </c>
      <c r="D181" s="14" t="s">
        <v>37</v>
      </c>
      <c r="E181" s="274" t="s">
        <v>199</v>
      </c>
      <c r="F181" s="68">
        <v>0</v>
      </c>
      <c r="G181" s="68">
        <v>1.2290000000000001</v>
      </c>
      <c r="H181" s="35">
        <f>G181-F181</f>
        <v>1.2290000000000001</v>
      </c>
      <c r="I181" s="146">
        <v>5</v>
      </c>
      <c r="J181" s="37">
        <v>400</v>
      </c>
      <c r="K181" s="19">
        <f>SUM(H181*I181*J181)</f>
        <v>2458</v>
      </c>
      <c r="L181" s="373"/>
      <c r="M181" s="252"/>
      <c r="N181" s="252"/>
    </row>
    <row r="182" spans="1:15">
      <c r="A182" s="125"/>
      <c r="B182" s="14" t="s">
        <v>1035</v>
      </c>
      <c r="C182" s="34" t="s">
        <v>198</v>
      </c>
      <c r="D182" s="14" t="s">
        <v>37</v>
      </c>
      <c r="E182" s="407"/>
      <c r="F182" s="68">
        <v>5.0060000000000002</v>
      </c>
      <c r="G182" s="68">
        <v>5.5890000000000004</v>
      </c>
      <c r="H182" s="35">
        <f>G182-F182</f>
        <v>0.58300000000000018</v>
      </c>
      <c r="I182" s="146">
        <v>4.5</v>
      </c>
      <c r="J182" s="37">
        <v>400</v>
      </c>
      <c r="K182" s="19">
        <f>SUM(H182*I182*J182)</f>
        <v>1049.4000000000003</v>
      </c>
      <c r="L182" s="373"/>
      <c r="M182" s="252"/>
    </row>
    <row r="183" spans="1:15">
      <c r="A183" s="251"/>
      <c r="B183" s="662" t="s">
        <v>200</v>
      </c>
      <c r="C183" s="663"/>
      <c r="D183" s="664"/>
      <c r="E183" s="255"/>
      <c r="F183" s="68"/>
      <c r="G183" s="68"/>
      <c r="H183" s="38">
        <f>SUM(H181:H182)</f>
        <v>1.8120000000000003</v>
      </c>
      <c r="I183" s="146"/>
      <c r="J183" s="37"/>
      <c r="K183" s="20">
        <f>SUBTOTAL(9,K181:K182)</f>
        <v>3507.4000000000005</v>
      </c>
      <c r="L183" s="185"/>
    </row>
    <row r="184" spans="1:15">
      <c r="A184" s="250">
        <v>37</v>
      </c>
      <c r="B184" s="14"/>
      <c r="C184" s="34" t="s">
        <v>201</v>
      </c>
      <c r="D184" s="14" t="s">
        <v>37</v>
      </c>
      <c r="E184" s="274" t="s">
        <v>202</v>
      </c>
      <c r="F184" s="68">
        <v>2.677</v>
      </c>
      <c r="G184" s="68">
        <v>3.641</v>
      </c>
      <c r="H184" s="35">
        <f>G184-F184</f>
        <v>0.96399999999999997</v>
      </c>
      <c r="I184" s="146">
        <v>5.4</v>
      </c>
      <c r="J184" s="37">
        <v>400</v>
      </c>
      <c r="K184" s="19">
        <f>SUM(H184*I184*J184)</f>
        <v>2082.2400000000002</v>
      </c>
      <c r="L184" s="185"/>
    </row>
    <row r="185" spans="1:15">
      <c r="A185" s="125"/>
      <c r="B185" s="14"/>
      <c r="C185" s="34" t="s">
        <v>201</v>
      </c>
      <c r="D185" s="14" t="s">
        <v>37</v>
      </c>
      <c r="E185" s="255"/>
      <c r="F185" s="68">
        <v>3.641</v>
      </c>
      <c r="G185" s="68">
        <v>4.6559999999999997</v>
      </c>
      <c r="H185" s="35">
        <f>G185-F185</f>
        <v>1.0149999999999997</v>
      </c>
      <c r="I185" s="146">
        <v>5.4</v>
      </c>
      <c r="J185" s="37">
        <v>400</v>
      </c>
      <c r="K185" s="19">
        <f>SUM(H185*I185*J185)</f>
        <v>2192.3999999999996</v>
      </c>
      <c r="L185" s="185"/>
    </row>
    <row r="186" spans="1:15">
      <c r="A186" s="251"/>
      <c r="B186" s="754" t="s">
        <v>203</v>
      </c>
      <c r="C186" s="755"/>
      <c r="D186" s="756"/>
      <c r="E186" s="255"/>
      <c r="F186" s="68"/>
      <c r="G186" s="68"/>
      <c r="H186" s="38">
        <f>SUM(H184:H185)</f>
        <v>1.9789999999999996</v>
      </c>
      <c r="I186" s="146"/>
      <c r="J186" s="37"/>
      <c r="K186" s="20">
        <f>SUBTOTAL(9,K184:K185)</f>
        <v>4274.6399999999994</v>
      </c>
      <c r="L186" s="185"/>
    </row>
    <row r="187" spans="1:15">
      <c r="A187" s="749">
        <v>38</v>
      </c>
      <c r="B187" s="14" t="s">
        <v>82</v>
      </c>
      <c r="C187" s="69" t="s">
        <v>204</v>
      </c>
      <c r="D187" s="14" t="s">
        <v>46</v>
      </c>
      <c r="E187" s="67" t="s">
        <v>205</v>
      </c>
      <c r="F187" s="68">
        <v>1.1359999999999999</v>
      </c>
      <c r="G187" s="68">
        <v>3.2589999999999999</v>
      </c>
      <c r="H187" s="209">
        <f>SUM(G187-F187)</f>
        <v>2.1230000000000002</v>
      </c>
      <c r="I187" s="116">
        <v>4</v>
      </c>
      <c r="J187" s="117">
        <v>550</v>
      </c>
      <c r="K187" s="19">
        <f>SUM(H187*I187*J187)</f>
        <v>4670.6000000000004</v>
      </c>
      <c r="L187" s="185"/>
    </row>
    <row r="188" spans="1:15">
      <c r="A188" s="771"/>
      <c r="B188" s="14" t="s">
        <v>82</v>
      </c>
      <c r="C188" s="69" t="s">
        <v>204</v>
      </c>
      <c r="D188" s="14" t="s">
        <v>46</v>
      </c>
      <c r="E188" s="67" t="s">
        <v>205</v>
      </c>
      <c r="F188" s="68">
        <v>4.3280000000000003</v>
      </c>
      <c r="G188" s="68">
        <v>6.6159999999999997</v>
      </c>
      <c r="H188" s="209">
        <f>SUM(G188-F188)</f>
        <v>2.2879999999999994</v>
      </c>
      <c r="I188" s="116">
        <v>3.7</v>
      </c>
      <c r="J188" s="117">
        <v>600</v>
      </c>
      <c r="K188" s="19">
        <f>SUM(H188*I188*J188)</f>
        <v>5079.3599999999988</v>
      </c>
      <c r="L188" s="185"/>
    </row>
    <row r="189" spans="1:15">
      <c r="A189" s="750"/>
      <c r="B189" s="754" t="s">
        <v>872</v>
      </c>
      <c r="C189" s="755"/>
      <c r="D189" s="756"/>
      <c r="E189" s="73"/>
      <c r="F189" s="74"/>
      <c r="G189" s="74"/>
      <c r="H189" s="210">
        <f>SUM(H187:H188)</f>
        <v>4.4109999999999996</v>
      </c>
      <c r="I189" s="118"/>
      <c r="J189" s="119"/>
      <c r="K189" s="20">
        <f>SUM(K187:K188)</f>
        <v>9749.9599999999991</v>
      </c>
      <c r="L189" s="185"/>
    </row>
    <row r="190" spans="1:15">
      <c r="A190" s="749">
        <v>39</v>
      </c>
      <c r="B190" s="208"/>
      <c r="C190" s="208" t="s">
        <v>206</v>
      </c>
      <c r="D190" s="208" t="s">
        <v>46</v>
      </c>
      <c r="E190" s="219" t="s">
        <v>207</v>
      </c>
      <c r="F190" s="220">
        <v>4.55</v>
      </c>
      <c r="G190" s="221">
        <v>4.7750000000000004</v>
      </c>
      <c r="H190" s="209">
        <f>SUM(G190-F190)</f>
        <v>0.22500000000000053</v>
      </c>
      <c r="I190" s="116">
        <v>5.5</v>
      </c>
      <c r="J190" s="117">
        <v>400</v>
      </c>
      <c r="K190" s="19">
        <f>SUM(H190*I190*J190)</f>
        <v>495.00000000000119</v>
      </c>
      <c r="L190" s="529"/>
      <c r="M190" s="530"/>
      <c r="N190" s="530"/>
      <c r="O190" s="530"/>
    </row>
    <row r="191" spans="1:15">
      <c r="A191" s="750"/>
      <c r="B191" s="718" t="s">
        <v>873</v>
      </c>
      <c r="C191" s="719"/>
      <c r="D191" s="720"/>
      <c r="E191" s="222"/>
      <c r="F191" s="223"/>
      <c r="G191" s="224"/>
      <c r="H191" s="210">
        <f>SUM(H190)</f>
        <v>0.22500000000000053</v>
      </c>
      <c r="I191" s="118"/>
      <c r="J191" s="119"/>
      <c r="K191" s="20">
        <f>SUM(K190)</f>
        <v>495.00000000000119</v>
      </c>
      <c r="L191" s="185"/>
    </row>
    <row r="192" spans="1:15">
      <c r="A192" s="250">
        <v>40</v>
      </c>
      <c r="B192" s="14"/>
      <c r="C192" s="34" t="s">
        <v>208</v>
      </c>
      <c r="D192" s="14" t="s">
        <v>43</v>
      </c>
      <c r="E192" s="67" t="s">
        <v>209</v>
      </c>
      <c r="F192" s="68">
        <v>8.0779999999999994</v>
      </c>
      <c r="G192" s="68">
        <v>9.9779999999999998</v>
      </c>
      <c r="H192" s="35">
        <f>G192-F192</f>
        <v>1.9000000000000004</v>
      </c>
      <c r="I192" s="146">
        <v>5</v>
      </c>
      <c r="J192" s="37">
        <v>420</v>
      </c>
      <c r="K192" s="19">
        <f>SUM(H192*I192*J192)</f>
        <v>3990.0000000000009</v>
      </c>
      <c r="L192" s="185"/>
    </row>
    <row r="193" spans="1:16">
      <c r="A193" s="251"/>
      <c r="B193" s="754" t="s">
        <v>783</v>
      </c>
      <c r="C193" s="755"/>
      <c r="D193" s="756"/>
      <c r="E193" s="257"/>
      <c r="F193" s="68"/>
      <c r="G193" s="68"/>
      <c r="H193" s="38">
        <f>SUM(H192)</f>
        <v>1.9000000000000004</v>
      </c>
      <c r="I193" s="146"/>
      <c r="J193" s="37"/>
      <c r="K193" s="20">
        <f>SUM(K192)</f>
        <v>3990.0000000000009</v>
      </c>
      <c r="L193" s="243"/>
      <c r="M193" s="80"/>
    </row>
    <row r="194" spans="1:16">
      <c r="A194" s="232">
        <v>41</v>
      </c>
      <c r="B194" s="113"/>
      <c r="C194" s="121" t="s">
        <v>210</v>
      </c>
      <c r="D194" s="113" t="s">
        <v>110</v>
      </c>
      <c r="E194" s="260" t="s">
        <v>211</v>
      </c>
      <c r="F194" s="271">
        <v>0</v>
      </c>
      <c r="G194" s="271">
        <v>1.3360000000000001</v>
      </c>
      <c r="H194" s="214">
        <f>G194-F194</f>
        <v>1.3360000000000001</v>
      </c>
      <c r="I194" s="215">
        <v>4.5</v>
      </c>
      <c r="J194" s="217">
        <v>385</v>
      </c>
      <c r="K194" s="122">
        <f>SUM(H194*I194*J194)</f>
        <v>2314.6200000000003</v>
      </c>
      <c r="L194" s="388"/>
      <c r="M194" s="78"/>
      <c r="N194" s="78"/>
      <c r="O194" s="78"/>
      <c r="P194" s="78"/>
    </row>
    <row r="195" spans="1:16">
      <c r="A195" s="233"/>
      <c r="B195" s="113"/>
      <c r="C195" s="121" t="s">
        <v>210</v>
      </c>
      <c r="D195" s="113" t="s">
        <v>110</v>
      </c>
      <c r="E195" s="260"/>
      <c r="F195" s="271">
        <v>1.3360000000000001</v>
      </c>
      <c r="G195" s="271">
        <v>1.6619999999999999</v>
      </c>
      <c r="H195" s="214">
        <f>G195-F195</f>
        <v>0.32599999999999985</v>
      </c>
      <c r="I195" s="215">
        <v>4.7</v>
      </c>
      <c r="J195" s="217">
        <v>890</v>
      </c>
      <c r="K195" s="122">
        <f>SUM(H195*I195*J195)</f>
        <v>1363.6579999999994</v>
      </c>
      <c r="L195" s="387"/>
    </row>
    <row r="196" spans="1:16">
      <c r="A196" s="233"/>
      <c r="B196" s="113"/>
      <c r="C196" s="121" t="s">
        <v>210</v>
      </c>
      <c r="D196" s="113" t="s">
        <v>110</v>
      </c>
      <c r="E196" s="260"/>
      <c r="F196" s="271">
        <v>1.6619999999999999</v>
      </c>
      <c r="G196" s="271">
        <v>2.625</v>
      </c>
      <c r="H196" s="214">
        <f>G196-F196</f>
        <v>0.96300000000000008</v>
      </c>
      <c r="I196" s="215">
        <v>4.7</v>
      </c>
      <c r="J196" s="217">
        <v>385</v>
      </c>
      <c r="K196" s="122">
        <f>SUM(H196*I196*J196)</f>
        <v>1742.5485000000001</v>
      </c>
      <c r="L196" s="387"/>
    </row>
    <row r="197" spans="1:16">
      <c r="A197" s="233"/>
      <c r="B197" s="113"/>
      <c r="C197" s="121" t="s">
        <v>210</v>
      </c>
      <c r="D197" s="113" t="s">
        <v>110</v>
      </c>
      <c r="E197" s="260"/>
      <c r="F197" s="271">
        <v>3.806</v>
      </c>
      <c r="G197" s="271">
        <v>4.3179999999999996</v>
      </c>
      <c r="H197" s="214">
        <f>G197-F197</f>
        <v>0.51199999999999957</v>
      </c>
      <c r="I197" s="215">
        <v>4.3</v>
      </c>
      <c r="J197" s="217">
        <v>890</v>
      </c>
      <c r="K197" s="122">
        <f>SUM(H197*I197*J197)</f>
        <v>1959.4239999999984</v>
      </c>
      <c r="L197" s="387"/>
    </row>
    <row r="198" spans="1:16">
      <c r="A198" s="233"/>
      <c r="B198" s="113"/>
      <c r="C198" s="121" t="s">
        <v>210</v>
      </c>
      <c r="D198" s="113" t="s">
        <v>110</v>
      </c>
      <c r="E198" s="260"/>
      <c r="F198" s="271">
        <v>4.3179999999999996</v>
      </c>
      <c r="G198" s="271">
        <v>6.48</v>
      </c>
      <c r="H198" s="214">
        <f>G198-F198</f>
        <v>2.1620000000000008</v>
      </c>
      <c r="I198" s="215">
        <v>4.3</v>
      </c>
      <c r="J198" s="217">
        <v>385</v>
      </c>
      <c r="K198" s="122">
        <f>SUM(H198*I198*J198)</f>
        <v>3579.1910000000012</v>
      </c>
      <c r="L198" s="387"/>
    </row>
    <row r="199" spans="1:16">
      <c r="A199" s="228"/>
      <c r="B199" s="754" t="s">
        <v>874</v>
      </c>
      <c r="C199" s="755"/>
      <c r="D199" s="756"/>
      <c r="E199" s="270"/>
      <c r="F199" s="271"/>
      <c r="G199" s="271"/>
      <c r="H199" s="114">
        <f>SUBTOTAL(9,H194:H198)</f>
        <v>5.2990000000000004</v>
      </c>
      <c r="I199" s="115"/>
      <c r="J199" s="79"/>
      <c r="K199" s="79">
        <f>SUBTOTAL(9,K194:K198)</f>
        <v>10959.441499999999</v>
      </c>
      <c r="L199" s="185"/>
    </row>
    <row r="200" spans="1:16">
      <c r="A200" s="110">
        <v>42</v>
      </c>
      <c r="B200" s="84"/>
      <c r="C200" s="83" t="s">
        <v>212</v>
      </c>
      <c r="D200" s="84" t="s">
        <v>28</v>
      </c>
      <c r="E200" s="91" t="s">
        <v>213</v>
      </c>
      <c r="F200" s="86">
        <v>0</v>
      </c>
      <c r="G200" s="86">
        <v>0.36299999999999999</v>
      </c>
      <c r="H200" s="86">
        <v>0.36299999999999999</v>
      </c>
      <c r="I200" s="87">
        <v>5.5</v>
      </c>
      <c r="J200" s="88">
        <v>550</v>
      </c>
      <c r="K200" s="19">
        <f>SUM(H200*I200*J200*1.21)</f>
        <v>1328.67075</v>
      </c>
      <c r="L200" s="185"/>
    </row>
    <row r="201" spans="1:16">
      <c r="A201" s="229"/>
      <c r="B201" s="662" t="s">
        <v>214</v>
      </c>
      <c r="C201" s="663"/>
      <c r="D201" s="664"/>
      <c r="E201" s="160"/>
      <c r="F201" s="95"/>
      <c r="G201" s="95"/>
      <c r="H201" s="92">
        <f>SUBTOTAL(9,H200)</f>
        <v>0.36299999999999999</v>
      </c>
      <c r="I201" s="96"/>
      <c r="J201" s="97"/>
      <c r="K201" s="20">
        <f>SUBTOTAL(9,K200)</f>
        <v>1328.67075</v>
      </c>
      <c r="L201" s="185"/>
    </row>
    <row r="202" spans="1:16">
      <c r="A202" s="110">
        <v>43</v>
      </c>
      <c r="B202" s="84" t="s">
        <v>1035</v>
      </c>
      <c r="C202" s="83" t="s">
        <v>215</v>
      </c>
      <c r="D202" s="84" t="s">
        <v>28</v>
      </c>
      <c r="E202" s="91" t="s">
        <v>216</v>
      </c>
      <c r="F202" s="86">
        <v>0.4</v>
      </c>
      <c r="G202" s="161">
        <v>2.5499999999999998</v>
      </c>
      <c r="H202" s="86">
        <v>2.15</v>
      </c>
      <c r="I202" s="87">
        <v>6</v>
      </c>
      <c r="J202" s="88">
        <v>270</v>
      </c>
      <c r="K202" s="19">
        <f>SUM(H202*I202*J202*1.21)</f>
        <v>4214.4299999999994</v>
      </c>
      <c r="L202" s="185"/>
    </row>
    <row r="203" spans="1:16">
      <c r="A203" s="111"/>
      <c r="B203" s="84" t="s">
        <v>1035</v>
      </c>
      <c r="C203" s="83" t="s">
        <v>215</v>
      </c>
      <c r="D203" s="84" t="s">
        <v>28</v>
      </c>
      <c r="E203" s="98"/>
      <c r="F203" s="86">
        <v>2.5499999999999998</v>
      </c>
      <c r="G203" s="161">
        <v>4.5780000000000003</v>
      </c>
      <c r="H203" s="86">
        <v>2.028</v>
      </c>
      <c r="I203" s="87">
        <v>6</v>
      </c>
      <c r="J203" s="88">
        <v>270</v>
      </c>
      <c r="K203" s="19">
        <f>SUM(H203*I203*J203*1.21)</f>
        <v>3975.2855999999997</v>
      </c>
      <c r="L203" s="185"/>
    </row>
    <row r="204" spans="1:16">
      <c r="A204" s="229"/>
      <c r="B204" s="662" t="s">
        <v>217</v>
      </c>
      <c r="C204" s="663"/>
      <c r="D204" s="664"/>
      <c r="E204" s="163"/>
      <c r="F204" s="95"/>
      <c r="G204" s="162"/>
      <c r="H204" s="92">
        <f>SUBTOTAL(9,H202:H203)</f>
        <v>4.1779999999999999</v>
      </c>
      <c r="I204" s="96"/>
      <c r="J204" s="97"/>
      <c r="K204" s="20">
        <f>SUBTOTAL(9,K202:K203)</f>
        <v>8189.7155999999995</v>
      </c>
      <c r="L204" s="243"/>
    </row>
    <row r="205" spans="1:16">
      <c r="A205" s="344"/>
      <c r="B205" s="123"/>
      <c r="C205" s="123"/>
      <c r="D205" s="123"/>
      <c r="E205" s="470"/>
      <c r="F205" s="478"/>
      <c r="G205" s="478"/>
      <c r="H205" s="132"/>
      <c r="I205" s="133"/>
      <c r="J205" s="134"/>
      <c r="K205" s="134"/>
      <c r="L205" s="185"/>
    </row>
    <row r="206" spans="1:16" ht="15.75" thickBot="1">
      <c r="A206" s="658">
        <v>9</v>
      </c>
      <c r="B206" s="658"/>
      <c r="C206" s="658"/>
      <c r="D206" s="658"/>
      <c r="E206" s="658"/>
      <c r="F206" s="658"/>
      <c r="G206" s="658"/>
      <c r="H206" s="658"/>
      <c r="I206" s="658"/>
      <c r="J206" s="658"/>
      <c r="K206" s="658"/>
      <c r="L206" s="185"/>
    </row>
    <row r="207" spans="1:16" ht="36">
      <c r="A207" s="177" t="s">
        <v>0</v>
      </c>
      <c r="B207" s="178" t="s">
        <v>1</v>
      </c>
      <c r="C207" s="179" t="s">
        <v>2</v>
      </c>
      <c r="D207" s="180" t="s">
        <v>3</v>
      </c>
      <c r="E207" s="179" t="s">
        <v>4</v>
      </c>
      <c r="F207" s="687" t="s">
        <v>5</v>
      </c>
      <c r="G207" s="688"/>
      <c r="H207" s="181" t="s">
        <v>6</v>
      </c>
      <c r="I207" s="182" t="s">
        <v>7</v>
      </c>
      <c r="J207" s="183" t="s">
        <v>8</v>
      </c>
      <c r="K207" s="393" t="s">
        <v>9</v>
      </c>
      <c r="L207" s="185"/>
    </row>
    <row r="208" spans="1:16" ht="15.2" customHeight="1" thickBot="1">
      <c r="A208" s="186" t="s">
        <v>10</v>
      </c>
      <c r="B208" s="187"/>
      <c r="C208" s="188"/>
      <c r="D208" s="189"/>
      <c r="E208" s="190"/>
      <c r="F208" s="191" t="s">
        <v>11</v>
      </c>
      <c r="G208" s="192" t="s">
        <v>12</v>
      </c>
      <c r="H208" s="193" t="s">
        <v>13</v>
      </c>
      <c r="I208" s="194" t="s">
        <v>14</v>
      </c>
      <c r="J208" s="195" t="s">
        <v>15</v>
      </c>
      <c r="K208" s="394" t="s">
        <v>16</v>
      </c>
      <c r="L208" s="185"/>
    </row>
    <row r="209" spans="1:15" ht="4.5" customHeight="1">
      <c r="A209" s="197"/>
      <c r="B209" s="198"/>
      <c r="C209" s="199"/>
      <c r="D209" s="198"/>
      <c r="E209" s="200"/>
      <c r="F209" s="201"/>
      <c r="G209" s="201"/>
      <c r="H209" s="201"/>
      <c r="I209" s="202"/>
      <c r="J209" s="199"/>
      <c r="K209" s="203"/>
      <c r="L209" s="185"/>
    </row>
    <row r="210" spans="1:15">
      <c r="A210" s="250">
        <v>44</v>
      </c>
      <c r="B210" s="14"/>
      <c r="C210" s="34" t="s">
        <v>218</v>
      </c>
      <c r="D210" s="14" t="s">
        <v>18</v>
      </c>
      <c r="E210" s="255" t="s">
        <v>219</v>
      </c>
      <c r="F210" s="68">
        <v>8.5709999999999997</v>
      </c>
      <c r="G210" s="68">
        <v>9.9450000000000003</v>
      </c>
      <c r="H210" s="35">
        <f>G210-F210</f>
        <v>1.3740000000000006</v>
      </c>
      <c r="I210" s="36">
        <v>6.3</v>
      </c>
      <c r="J210" s="37">
        <v>407</v>
      </c>
      <c r="K210" s="19">
        <f>SUM(H210*I210*J210)</f>
        <v>3523.0734000000016</v>
      </c>
      <c r="L210" s="204"/>
    </row>
    <row r="211" spans="1:15">
      <c r="A211" s="125"/>
      <c r="B211" s="14"/>
      <c r="C211" s="34" t="s">
        <v>218</v>
      </c>
      <c r="D211" s="14" t="s">
        <v>18</v>
      </c>
      <c r="E211" s="255" t="s">
        <v>220</v>
      </c>
      <c r="F211" s="68">
        <v>10.275</v>
      </c>
      <c r="G211" s="68">
        <v>10.673999999999999</v>
      </c>
      <c r="H211" s="35">
        <f>G211-F211</f>
        <v>0.39899999999999913</v>
      </c>
      <c r="I211" s="36">
        <v>7.1</v>
      </c>
      <c r="J211" s="37">
        <v>273</v>
      </c>
      <c r="K211" s="19">
        <f>SUM(H211*I211*J211)</f>
        <v>773.38169999999832</v>
      </c>
      <c r="L211" s="204"/>
    </row>
    <row r="212" spans="1:15">
      <c r="A212" s="251"/>
      <c r="B212" s="754" t="s">
        <v>221</v>
      </c>
      <c r="C212" s="755"/>
      <c r="D212" s="756"/>
      <c r="E212" s="257"/>
      <c r="F212" s="74"/>
      <c r="G212" s="74"/>
      <c r="H212" s="38">
        <f>SUM(H210:H211)</f>
        <v>1.7729999999999997</v>
      </c>
      <c r="I212" s="39"/>
      <c r="J212" s="40"/>
      <c r="K212" s="20">
        <f>SUM(K210:K211)</f>
        <v>4296.4551000000001</v>
      </c>
      <c r="L212" s="185"/>
    </row>
    <row r="213" spans="1:15">
      <c r="A213" s="737">
        <v>45</v>
      </c>
      <c r="B213" s="121"/>
      <c r="C213" s="121" t="s">
        <v>875</v>
      </c>
      <c r="D213" s="121" t="s">
        <v>106</v>
      </c>
      <c r="E213" s="479" t="s">
        <v>222</v>
      </c>
      <c r="F213" s="280">
        <v>0</v>
      </c>
      <c r="G213" s="68">
        <v>0.79</v>
      </c>
      <c r="H213" s="35">
        <f>G213-F213</f>
        <v>0.79</v>
      </c>
      <c r="I213" s="146">
        <v>4.7</v>
      </c>
      <c r="J213" s="37">
        <v>450</v>
      </c>
      <c r="K213" s="19">
        <f>SUM(H213*I213*J213)</f>
        <v>1670.8500000000001</v>
      </c>
      <c r="L213" s="185"/>
    </row>
    <row r="214" spans="1:15">
      <c r="A214" s="738"/>
      <c r="B214" s="279"/>
      <c r="C214" s="121" t="s">
        <v>875</v>
      </c>
      <c r="D214" s="279" t="s">
        <v>106</v>
      </c>
      <c r="E214" s="293"/>
      <c r="F214" s="280">
        <v>0.79</v>
      </c>
      <c r="G214" s="68">
        <v>1.9690000000000001</v>
      </c>
      <c r="H214" s="35">
        <f>G214-F214</f>
        <v>1.179</v>
      </c>
      <c r="I214" s="146">
        <v>4.7</v>
      </c>
      <c r="J214" s="37">
        <v>450</v>
      </c>
      <c r="K214" s="19">
        <f>SUM(H214*I214*J214)</f>
        <v>2493.585</v>
      </c>
      <c r="L214" s="185"/>
    </row>
    <row r="215" spans="1:15">
      <c r="A215" s="738"/>
      <c r="B215" s="279"/>
      <c r="C215" s="121" t="s">
        <v>875</v>
      </c>
      <c r="D215" s="279" t="s">
        <v>106</v>
      </c>
      <c r="E215" s="291"/>
      <c r="F215" s="280">
        <v>1.9690000000000001</v>
      </c>
      <c r="G215" s="68">
        <v>2.2999999999999998</v>
      </c>
      <c r="H215" s="35">
        <f>G215-F215</f>
        <v>0.33099999999999974</v>
      </c>
      <c r="I215" s="146">
        <v>4.7</v>
      </c>
      <c r="J215" s="37">
        <v>450</v>
      </c>
      <c r="K215" s="19">
        <f>SUM(H215*I215*J215)</f>
        <v>700.06499999999949</v>
      </c>
      <c r="L215" s="185"/>
    </row>
    <row r="216" spans="1:15">
      <c r="A216" s="738"/>
      <c r="B216" s="279"/>
      <c r="C216" s="121" t="s">
        <v>875</v>
      </c>
      <c r="D216" s="279" t="s">
        <v>106</v>
      </c>
      <c r="E216" s="293"/>
      <c r="F216" s="280">
        <v>3</v>
      </c>
      <c r="G216" s="68">
        <v>3.073</v>
      </c>
      <c r="H216" s="35">
        <f>G216-F216</f>
        <v>7.2999999999999954E-2</v>
      </c>
      <c r="I216" s="146">
        <v>4.7369863013698632</v>
      </c>
      <c r="J216" s="37">
        <v>450</v>
      </c>
      <c r="K216" s="19">
        <f>SUM(H216*I216*J216)</f>
        <v>155.6099999999999</v>
      </c>
      <c r="L216" s="185"/>
    </row>
    <row r="217" spans="1:15">
      <c r="A217" s="738"/>
      <c r="B217" s="292"/>
      <c r="C217" s="121" t="s">
        <v>875</v>
      </c>
      <c r="D217" s="292" t="s">
        <v>106</v>
      </c>
      <c r="E217" s="464"/>
      <c r="F217" s="280">
        <v>3.7639999999999998</v>
      </c>
      <c r="G217" s="68">
        <v>3.95</v>
      </c>
      <c r="H217" s="35">
        <f>G217-F217</f>
        <v>0.18600000000000039</v>
      </c>
      <c r="I217" s="146">
        <v>4.7</v>
      </c>
      <c r="J217" s="37">
        <v>450</v>
      </c>
      <c r="K217" s="19">
        <f>SUM(H217*I217*J217)</f>
        <v>393.39000000000084</v>
      </c>
      <c r="L217" s="185"/>
    </row>
    <row r="218" spans="1:15">
      <c r="A218" s="465"/>
      <c r="B218" s="754" t="s">
        <v>223</v>
      </c>
      <c r="C218" s="755"/>
      <c r="D218" s="756"/>
      <c r="E218" s="281"/>
      <c r="F218" s="282"/>
      <c r="G218" s="74"/>
      <c r="H218" s="38">
        <f>SUBTOTAL(9,H213:H217)</f>
        <v>2.5590000000000002</v>
      </c>
      <c r="I218" s="147"/>
      <c r="J218" s="40"/>
      <c r="K218" s="20">
        <f>SUBTOTAL(9,K213:K217)</f>
        <v>5413.5000000000009</v>
      </c>
      <c r="L218" s="185"/>
    </row>
    <row r="219" spans="1:15" ht="24">
      <c r="A219" s="737">
        <v>46</v>
      </c>
      <c r="B219" s="279" t="s">
        <v>1034</v>
      </c>
      <c r="C219" s="121" t="s">
        <v>876</v>
      </c>
      <c r="D219" s="121" t="s">
        <v>106</v>
      </c>
      <c r="E219" s="479" t="s">
        <v>224</v>
      </c>
      <c r="F219" s="280">
        <v>0.76400000000000001</v>
      </c>
      <c r="G219" s="68">
        <v>1.127</v>
      </c>
      <c r="H219" s="35">
        <f>G219-F219</f>
        <v>0.36299999999999999</v>
      </c>
      <c r="I219" s="146">
        <v>4.5</v>
      </c>
      <c r="J219" s="37">
        <v>450</v>
      </c>
      <c r="K219" s="19">
        <f>SUM(H219*I219*J219)</f>
        <v>735.07499999999993</v>
      </c>
      <c r="L219" s="185"/>
    </row>
    <row r="220" spans="1:15">
      <c r="A220" s="738">
        <v>8</v>
      </c>
      <c r="B220" s="279" t="s">
        <v>1034</v>
      </c>
      <c r="C220" s="121" t="s">
        <v>876</v>
      </c>
      <c r="D220" s="279" t="s">
        <v>106</v>
      </c>
      <c r="E220" s="293"/>
      <c r="F220" s="280">
        <v>1.127</v>
      </c>
      <c r="G220" s="68">
        <v>2.2229999999999999</v>
      </c>
      <c r="H220" s="35">
        <f>G220-F220</f>
        <v>1.0959999999999999</v>
      </c>
      <c r="I220" s="146">
        <v>4.5</v>
      </c>
      <c r="J220" s="37">
        <v>450</v>
      </c>
      <c r="K220" s="19">
        <f>SUM(H220*I220*J220)</f>
        <v>2219.3999999999996</v>
      </c>
      <c r="L220" s="373"/>
      <c r="M220" s="252"/>
      <c r="N220" s="252"/>
      <c r="O220" s="252"/>
    </row>
    <row r="221" spans="1:15">
      <c r="A221" s="738">
        <v>8</v>
      </c>
      <c r="B221" s="279"/>
      <c r="C221" s="121" t="s">
        <v>876</v>
      </c>
      <c r="D221" s="279" t="s">
        <v>106</v>
      </c>
      <c r="E221" s="293"/>
      <c r="F221" s="280">
        <v>2.9990000000000001</v>
      </c>
      <c r="G221" s="68">
        <v>3.6859999999999999</v>
      </c>
      <c r="H221" s="35">
        <f>G221-F221</f>
        <v>0.68699999999999983</v>
      </c>
      <c r="I221" s="146">
        <v>4.5</v>
      </c>
      <c r="J221" s="37">
        <v>450</v>
      </c>
      <c r="K221" s="19">
        <f>SUM(H221*I221*J221)</f>
        <v>1391.1749999999995</v>
      </c>
      <c r="L221" s="185"/>
    </row>
    <row r="222" spans="1:15">
      <c r="A222" s="738">
        <v>8</v>
      </c>
      <c r="B222" s="292"/>
      <c r="C222" s="121" t="s">
        <v>876</v>
      </c>
      <c r="D222" s="292" t="s">
        <v>106</v>
      </c>
      <c r="E222" s="464"/>
      <c r="F222" s="280">
        <v>3.6859999999999999</v>
      </c>
      <c r="G222" s="68">
        <v>4.4550000000000001</v>
      </c>
      <c r="H222" s="35">
        <f>G222-F222</f>
        <v>0.76900000000000013</v>
      </c>
      <c r="I222" s="146">
        <v>4.5</v>
      </c>
      <c r="J222" s="37">
        <v>450</v>
      </c>
      <c r="K222" s="19">
        <f>SUM(H222*I222*J222)</f>
        <v>1557.2250000000004</v>
      </c>
      <c r="L222" s="185"/>
    </row>
    <row r="223" spans="1:15">
      <c r="A223" s="398"/>
      <c r="B223" s="754" t="s">
        <v>225</v>
      </c>
      <c r="C223" s="755"/>
      <c r="D223" s="756"/>
      <c r="E223" s="281"/>
      <c r="F223" s="282"/>
      <c r="G223" s="74"/>
      <c r="H223" s="38">
        <f>SUBTOTAL(9,H219:H222)</f>
        <v>2.915</v>
      </c>
      <c r="I223" s="147"/>
      <c r="J223" s="40"/>
      <c r="K223" s="20">
        <f>SUBTOTAL(9,K219:K222)</f>
        <v>5902.8749999999991</v>
      </c>
      <c r="L223" s="185"/>
    </row>
    <row r="224" spans="1:15">
      <c r="A224" s="737">
        <v>47</v>
      </c>
      <c r="B224" s="121" t="s">
        <v>1034</v>
      </c>
      <c r="C224" s="121" t="s">
        <v>877</v>
      </c>
      <c r="D224" s="121" t="s">
        <v>106</v>
      </c>
      <c r="E224" s="479" t="s">
        <v>226</v>
      </c>
      <c r="F224" s="280">
        <v>0</v>
      </c>
      <c r="G224" s="68">
        <v>0.66900000000000004</v>
      </c>
      <c r="H224" s="35">
        <f>G224-F224</f>
        <v>0.66900000000000004</v>
      </c>
      <c r="I224" s="146">
        <v>4.3736920777279522</v>
      </c>
      <c r="J224" s="37">
        <v>450</v>
      </c>
      <c r="K224" s="19">
        <f>SUM(H224*I224*J224)</f>
        <v>1316.7</v>
      </c>
      <c r="L224" s="373"/>
      <c r="M224" s="252"/>
      <c r="N224" s="252"/>
    </row>
    <row r="225" spans="1:15">
      <c r="A225" s="738">
        <v>9</v>
      </c>
      <c r="B225" s="121" t="s">
        <v>1034</v>
      </c>
      <c r="C225" s="121" t="s">
        <v>877</v>
      </c>
      <c r="D225" s="279" t="s">
        <v>106</v>
      </c>
      <c r="E225" s="293"/>
      <c r="F225" s="280">
        <v>0.66900000000000004</v>
      </c>
      <c r="G225" s="68">
        <v>1.8939999999999999</v>
      </c>
      <c r="H225" s="35">
        <f>G225-F225</f>
        <v>1.2249999999999999</v>
      </c>
      <c r="I225" s="146">
        <v>4.4000000000000004</v>
      </c>
      <c r="J225" s="37">
        <v>450</v>
      </c>
      <c r="K225" s="19">
        <f>SUM(H225*I225*J225)</f>
        <v>2425.5</v>
      </c>
      <c r="L225" s="185"/>
    </row>
    <row r="226" spans="1:15">
      <c r="A226" s="738">
        <v>9</v>
      </c>
      <c r="B226" s="121" t="s">
        <v>1034</v>
      </c>
      <c r="C226" s="121" t="s">
        <v>877</v>
      </c>
      <c r="D226" s="279" t="s">
        <v>106</v>
      </c>
      <c r="E226" s="480"/>
      <c r="F226" s="280">
        <v>1.8939999999999999</v>
      </c>
      <c r="G226" s="68">
        <v>2.86</v>
      </c>
      <c r="H226" s="35">
        <f>G226-F226</f>
        <v>0.96599999999999997</v>
      </c>
      <c r="I226" s="146">
        <v>4.3999999999999995</v>
      </c>
      <c r="J226" s="37">
        <v>450</v>
      </c>
      <c r="K226" s="19">
        <f>SUM(H226*I226*J226)</f>
        <v>1912.6799999999996</v>
      </c>
      <c r="L226" s="185"/>
    </row>
    <row r="227" spans="1:15">
      <c r="A227" s="738">
        <v>9</v>
      </c>
      <c r="B227" s="121" t="s">
        <v>1034</v>
      </c>
      <c r="C227" s="121" t="s">
        <v>877</v>
      </c>
      <c r="D227" s="292" t="s">
        <v>106</v>
      </c>
      <c r="E227" s="293"/>
      <c r="F227" s="280">
        <v>2.86</v>
      </c>
      <c r="G227" s="68">
        <v>4.2750000000000004</v>
      </c>
      <c r="H227" s="35">
        <f>G227-F227</f>
        <v>1.4150000000000005</v>
      </c>
      <c r="I227" s="146">
        <v>4.3906713780918727</v>
      </c>
      <c r="J227" s="37">
        <v>450</v>
      </c>
      <c r="K227" s="19">
        <f>SUM(H227*I227*J227)</f>
        <v>2795.7600000000011</v>
      </c>
      <c r="L227" s="185"/>
    </row>
    <row r="228" spans="1:15">
      <c r="A228" s="398"/>
      <c r="B228" s="754" t="s">
        <v>227</v>
      </c>
      <c r="C228" s="755"/>
      <c r="D228" s="756"/>
      <c r="E228" s="466"/>
      <c r="F228" s="282"/>
      <c r="G228" s="74"/>
      <c r="H228" s="38">
        <f>SUBTOTAL(9,H224:H227)</f>
        <v>4.2750000000000004</v>
      </c>
      <c r="I228" s="147"/>
      <c r="J228" s="40"/>
      <c r="K228" s="20">
        <f>SUBTOTAL(9,K224:K227)</f>
        <v>8450.64</v>
      </c>
      <c r="L228" s="243"/>
      <c r="M228" s="80"/>
      <c r="N228" s="80"/>
      <c r="O228" s="80"/>
    </row>
    <row r="229" spans="1:15" ht="15.2" customHeight="1">
      <c r="A229" s="250">
        <v>48</v>
      </c>
      <c r="B229" s="14"/>
      <c r="C229" s="34" t="s">
        <v>228</v>
      </c>
      <c r="D229" s="14" t="s">
        <v>37</v>
      </c>
      <c r="E229" s="477" t="s">
        <v>902</v>
      </c>
      <c r="F229" s="68">
        <v>2.7120000000000002</v>
      </c>
      <c r="G229" s="68">
        <v>3.9279999999999999</v>
      </c>
      <c r="H229" s="35">
        <f>G229-F229</f>
        <v>1.2159999999999997</v>
      </c>
      <c r="I229" s="146">
        <v>4</v>
      </c>
      <c r="J229" s="37">
        <v>400</v>
      </c>
      <c r="K229" s="19">
        <f>SUM(H229*I229*J229)</f>
        <v>1945.5999999999997</v>
      </c>
      <c r="L229" s="204"/>
    </row>
    <row r="230" spans="1:15">
      <c r="A230" s="125"/>
      <c r="B230" s="14" t="s">
        <v>1036</v>
      </c>
      <c r="C230" s="34" t="s">
        <v>228</v>
      </c>
      <c r="D230" s="14" t="s">
        <v>37</v>
      </c>
      <c r="E230" s="259"/>
      <c r="F230" s="68">
        <v>5.6059999999999999</v>
      </c>
      <c r="G230" s="68">
        <v>6.3940000000000001</v>
      </c>
      <c r="H230" s="35">
        <f>G230-F230</f>
        <v>0.78800000000000026</v>
      </c>
      <c r="I230" s="146">
        <v>4.7</v>
      </c>
      <c r="J230" s="37">
        <v>400</v>
      </c>
      <c r="K230" s="19">
        <f>SUM(H230*I230*J230)</f>
        <v>1481.4400000000005</v>
      </c>
      <c r="L230" s="204"/>
    </row>
    <row r="231" spans="1:15">
      <c r="A231" s="125"/>
      <c r="B231" s="14" t="s">
        <v>1036</v>
      </c>
      <c r="C231" s="34" t="s">
        <v>228</v>
      </c>
      <c r="D231" s="14" t="s">
        <v>37</v>
      </c>
      <c r="E231" s="255"/>
      <c r="F231" s="68">
        <v>8.2110000000000003</v>
      </c>
      <c r="G231" s="68">
        <v>9.7829999999999995</v>
      </c>
      <c r="H231" s="35">
        <f>G231-F231</f>
        <v>1.5719999999999992</v>
      </c>
      <c r="I231" s="146">
        <v>6.3</v>
      </c>
      <c r="J231" s="37">
        <v>400</v>
      </c>
      <c r="K231" s="19">
        <f>SUM(H231*I231*J231)</f>
        <v>3961.4399999999973</v>
      </c>
      <c r="L231" s="204"/>
    </row>
    <row r="232" spans="1:15">
      <c r="A232" s="251"/>
      <c r="B232" s="754" t="s">
        <v>229</v>
      </c>
      <c r="C232" s="755"/>
      <c r="D232" s="756"/>
      <c r="E232" s="255"/>
      <c r="F232" s="68"/>
      <c r="G232" s="68"/>
      <c r="H232" s="38">
        <f>SUM(H229:H231)</f>
        <v>3.5759999999999992</v>
      </c>
      <c r="I232" s="146"/>
      <c r="J232" s="37"/>
      <c r="K232" s="20">
        <f>SUBTOTAL(9,K229:K231)</f>
        <v>7388.4799999999977</v>
      </c>
      <c r="L232" s="185"/>
    </row>
    <row r="233" spans="1:15">
      <c r="A233" s="749">
        <v>49</v>
      </c>
      <c r="B233" s="14"/>
      <c r="C233" s="14" t="s">
        <v>230</v>
      </c>
      <c r="D233" s="14" t="s">
        <v>46</v>
      </c>
      <c r="E233" s="67" t="s">
        <v>231</v>
      </c>
      <c r="F233" s="68">
        <v>12.757999999999999</v>
      </c>
      <c r="G233" s="68">
        <v>13.599</v>
      </c>
      <c r="H233" s="209">
        <f>SUM(G233-F233)</f>
        <v>0.84100000000000108</v>
      </c>
      <c r="I233" s="116">
        <v>6.5</v>
      </c>
      <c r="J233" s="117">
        <v>400</v>
      </c>
      <c r="K233" s="19">
        <f>SUM(H233*I233*J233)</f>
        <v>2186.6000000000026</v>
      </c>
      <c r="L233" s="204"/>
    </row>
    <row r="234" spans="1:15">
      <c r="A234" s="750"/>
      <c r="B234" s="754" t="s">
        <v>878</v>
      </c>
      <c r="C234" s="755"/>
      <c r="D234" s="756"/>
      <c r="E234" s="124"/>
      <c r="F234" s="74"/>
      <c r="G234" s="74"/>
      <c r="H234" s="38">
        <f>SUM(H233)</f>
        <v>0.84100000000000108</v>
      </c>
      <c r="I234" s="118"/>
      <c r="J234" s="119"/>
      <c r="K234" s="20">
        <f>SUM(K233)</f>
        <v>2186.6000000000026</v>
      </c>
      <c r="L234" s="185"/>
    </row>
    <row r="235" spans="1:15">
      <c r="A235" s="250">
        <v>50</v>
      </c>
      <c r="B235" s="14" t="s">
        <v>1034</v>
      </c>
      <c r="C235" s="34" t="s">
        <v>232</v>
      </c>
      <c r="D235" s="14" t="s">
        <v>43</v>
      </c>
      <c r="E235" s="67" t="s">
        <v>233</v>
      </c>
      <c r="F235" s="68">
        <v>2.4820000000000002</v>
      </c>
      <c r="G235" s="68">
        <v>3.9820000000000002</v>
      </c>
      <c r="H235" s="35">
        <f>G235-F235</f>
        <v>1.5</v>
      </c>
      <c r="I235" s="146">
        <v>5.4</v>
      </c>
      <c r="J235" s="37">
        <v>400</v>
      </c>
      <c r="K235" s="19">
        <f>SUM(H235*I235*J235)</f>
        <v>3240.0000000000005</v>
      </c>
      <c r="L235" s="185"/>
    </row>
    <row r="236" spans="1:15">
      <c r="A236" s="125"/>
      <c r="B236" s="14" t="s">
        <v>1034</v>
      </c>
      <c r="C236" s="34" t="s">
        <v>232</v>
      </c>
      <c r="D236" s="14" t="s">
        <v>43</v>
      </c>
      <c r="E236" s="67" t="s">
        <v>234</v>
      </c>
      <c r="F236" s="68">
        <v>3.9820000000000002</v>
      </c>
      <c r="G236" s="68">
        <v>4.4820000000000002</v>
      </c>
      <c r="H236" s="35">
        <f>G236-F236</f>
        <v>0.5</v>
      </c>
      <c r="I236" s="146">
        <v>5.6</v>
      </c>
      <c r="J236" s="37">
        <v>310</v>
      </c>
      <c r="K236" s="19">
        <f>SUM(H236*I236*J236)</f>
        <v>868</v>
      </c>
      <c r="L236" s="185"/>
    </row>
    <row r="237" spans="1:15">
      <c r="A237" s="125"/>
      <c r="B237" s="14" t="s">
        <v>1034</v>
      </c>
      <c r="C237" s="34" t="s">
        <v>232</v>
      </c>
      <c r="D237" s="14" t="s">
        <v>43</v>
      </c>
      <c r="E237" s="67" t="s">
        <v>235</v>
      </c>
      <c r="F237" s="68">
        <v>4.4820000000000002</v>
      </c>
      <c r="G237" s="68">
        <v>5.5819999999999999</v>
      </c>
      <c r="H237" s="35">
        <f>G237-F237</f>
        <v>1.0999999999999996</v>
      </c>
      <c r="I237" s="146">
        <v>5</v>
      </c>
      <c r="J237" s="37">
        <v>400</v>
      </c>
      <c r="K237" s="19">
        <f>SUM(H237*I237*J237)</f>
        <v>2199.9999999999991</v>
      </c>
      <c r="L237" s="185"/>
    </row>
    <row r="238" spans="1:15">
      <c r="A238" s="251"/>
      <c r="B238" s="662" t="s">
        <v>236</v>
      </c>
      <c r="C238" s="663"/>
      <c r="D238" s="664"/>
      <c r="E238" s="257"/>
      <c r="F238" s="68"/>
      <c r="G238" s="68"/>
      <c r="H238" s="38">
        <f>SUM(H235:H237)</f>
        <v>3.0999999999999996</v>
      </c>
      <c r="I238" s="146"/>
      <c r="J238" s="37"/>
      <c r="K238" s="20">
        <f>SUM(K235:K237)</f>
        <v>6307.9999999999991</v>
      </c>
      <c r="L238" s="243"/>
    </row>
    <row r="239" spans="1:15">
      <c r="A239" s="237"/>
      <c r="B239" s="123"/>
      <c r="C239" s="123"/>
      <c r="D239" s="123"/>
      <c r="E239" s="138"/>
      <c r="F239" s="139"/>
      <c r="G239" s="139"/>
      <c r="H239" s="225"/>
      <c r="I239" s="140"/>
      <c r="J239" s="141"/>
      <c r="K239" s="126"/>
      <c r="L239" s="185"/>
    </row>
    <row r="240" spans="1:15" ht="15.75" thickBot="1">
      <c r="A240" s="658">
        <v>10</v>
      </c>
      <c r="B240" s="658"/>
      <c r="C240" s="658"/>
      <c r="D240" s="658"/>
      <c r="E240" s="658"/>
      <c r="F240" s="658"/>
      <c r="G240" s="658"/>
      <c r="H240" s="658"/>
      <c r="I240" s="658"/>
      <c r="J240" s="658"/>
      <c r="K240" s="658"/>
      <c r="L240" s="185"/>
    </row>
    <row r="241" spans="1:15" ht="36">
      <c r="A241" s="177" t="s">
        <v>0</v>
      </c>
      <c r="B241" s="178" t="s">
        <v>1</v>
      </c>
      <c r="C241" s="179" t="s">
        <v>2</v>
      </c>
      <c r="D241" s="180" t="s">
        <v>3</v>
      </c>
      <c r="E241" s="179" t="s">
        <v>4</v>
      </c>
      <c r="F241" s="687" t="s">
        <v>5</v>
      </c>
      <c r="G241" s="688"/>
      <c r="H241" s="181" t="s">
        <v>6</v>
      </c>
      <c r="I241" s="182" t="s">
        <v>7</v>
      </c>
      <c r="J241" s="183" t="s">
        <v>8</v>
      </c>
      <c r="K241" s="393" t="s">
        <v>9</v>
      </c>
      <c r="L241" s="185"/>
    </row>
    <row r="242" spans="1:15" ht="15.2" customHeight="1" thickBot="1">
      <c r="A242" s="186" t="s">
        <v>10</v>
      </c>
      <c r="B242" s="187"/>
      <c r="C242" s="188"/>
      <c r="D242" s="189"/>
      <c r="E242" s="190"/>
      <c r="F242" s="191" t="s">
        <v>11</v>
      </c>
      <c r="G242" s="192" t="s">
        <v>12</v>
      </c>
      <c r="H242" s="193" t="s">
        <v>13</v>
      </c>
      <c r="I242" s="194" t="s">
        <v>14</v>
      </c>
      <c r="J242" s="195" t="s">
        <v>15</v>
      </c>
      <c r="K242" s="394" t="s">
        <v>16</v>
      </c>
      <c r="L242" s="185"/>
    </row>
    <row r="243" spans="1:15" ht="4.5" customHeight="1">
      <c r="A243" s="197"/>
      <c r="B243" s="198"/>
      <c r="C243" s="199"/>
      <c r="D243" s="198"/>
      <c r="E243" s="200"/>
      <c r="F243" s="201"/>
      <c r="G243" s="201"/>
      <c r="H243" s="201"/>
      <c r="I243" s="202"/>
      <c r="J243" s="199"/>
      <c r="K243" s="203"/>
      <c r="L243" s="185"/>
    </row>
    <row r="244" spans="1:15">
      <c r="A244" s="250">
        <v>51</v>
      </c>
      <c r="B244" s="14"/>
      <c r="C244" s="34" t="s">
        <v>237</v>
      </c>
      <c r="D244" s="14" t="s">
        <v>43</v>
      </c>
      <c r="E244" s="67" t="s">
        <v>238</v>
      </c>
      <c r="F244" s="68">
        <v>3.05</v>
      </c>
      <c r="G244" s="68">
        <v>10.456</v>
      </c>
      <c r="H244" s="35">
        <f>G244-F244</f>
        <v>7.4059999999999997</v>
      </c>
      <c r="I244" s="146">
        <v>4.5</v>
      </c>
      <c r="J244" s="37">
        <v>450</v>
      </c>
      <c r="K244" s="19">
        <f>SUM(H244*I244*J244)</f>
        <v>14997.15</v>
      </c>
      <c r="L244" s="185"/>
    </row>
    <row r="245" spans="1:15">
      <c r="A245" s="251"/>
      <c r="B245" s="662" t="s">
        <v>239</v>
      </c>
      <c r="C245" s="663"/>
      <c r="D245" s="664"/>
      <c r="E245" s="257"/>
      <c r="F245" s="68"/>
      <c r="G245" s="68"/>
      <c r="H245" s="38">
        <f>SUM(H244)</f>
        <v>7.4059999999999997</v>
      </c>
      <c r="I245" s="146"/>
      <c r="J245" s="37"/>
      <c r="K245" s="20">
        <f>SUM(K244)</f>
        <v>14997.15</v>
      </c>
      <c r="L245" s="185"/>
    </row>
    <row r="246" spans="1:15">
      <c r="A246" s="330">
        <v>52</v>
      </c>
      <c r="B246" s="120"/>
      <c r="C246" s="266" t="s">
        <v>240</v>
      </c>
      <c r="D246" s="120" t="s">
        <v>110</v>
      </c>
      <c r="E246" s="472" t="s">
        <v>241</v>
      </c>
      <c r="F246" s="269">
        <v>5.3410000000000002</v>
      </c>
      <c r="G246" s="269">
        <v>11.407</v>
      </c>
      <c r="H246" s="211">
        <f>G246-F246</f>
        <v>6.0659999999999998</v>
      </c>
      <c r="I246" s="212">
        <v>6</v>
      </c>
      <c r="J246" s="213">
        <v>385</v>
      </c>
      <c r="K246" s="328">
        <f>SUM(H246*I246*J246)</f>
        <v>14012.460000000001</v>
      </c>
      <c r="L246" s="185"/>
    </row>
    <row r="247" spans="1:15">
      <c r="A247" s="228"/>
      <c r="B247" s="662" t="s">
        <v>903</v>
      </c>
      <c r="C247" s="663"/>
      <c r="D247" s="664"/>
      <c r="E247" s="270"/>
      <c r="F247" s="469"/>
      <c r="G247" s="469"/>
      <c r="H247" s="114">
        <f>SUBTOTAL(9,H246)</f>
        <v>6.0659999999999998</v>
      </c>
      <c r="I247" s="115"/>
      <c r="J247" s="79"/>
      <c r="K247" s="79">
        <f>SUBTOTAL(9,K246)</f>
        <v>14012.460000000001</v>
      </c>
      <c r="L247" s="185"/>
    </row>
    <row r="248" spans="1:15">
      <c r="A248" s="110">
        <v>53</v>
      </c>
      <c r="B248" s="84"/>
      <c r="C248" s="83" t="s">
        <v>242</v>
      </c>
      <c r="D248" s="84" t="s">
        <v>28</v>
      </c>
      <c r="E248" s="91" t="s">
        <v>243</v>
      </c>
      <c r="F248" s="86">
        <v>0</v>
      </c>
      <c r="G248" s="86">
        <v>0.36</v>
      </c>
      <c r="H248" s="86">
        <v>0.36</v>
      </c>
      <c r="I248" s="87">
        <v>5</v>
      </c>
      <c r="J248" s="88">
        <v>550</v>
      </c>
      <c r="K248" s="19">
        <f t="shared" ref="K248:K254" si="10">SUM(H248*I248*J248*1.21)</f>
        <v>1197.8999999999999</v>
      </c>
      <c r="L248" s="373"/>
      <c r="M248" s="252"/>
      <c r="N248" s="252"/>
      <c r="O248" s="252"/>
    </row>
    <row r="249" spans="1:15">
      <c r="A249" s="111"/>
      <c r="B249" s="84" t="s">
        <v>1034</v>
      </c>
      <c r="C249" s="83" t="s">
        <v>242</v>
      </c>
      <c r="D249" s="84" t="s">
        <v>28</v>
      </c>
      <c r="E249" s="91"/>
      <c r="F249" s="86">
        <v>0.36</v>
      </c>
      <c r="G249" s="86">
        <v>1.2190000000000001</v>
      </c>
      <c r="H249" s="86">
        <v>0.85899999999999999</v>
      </c>
      <c r="I249" s="87">
        <v>4.5999999999999996</v>
      </c>
      <c r="J249" s="88">
        <v>270</v>
      </c>
      <c r="K249" s="19">
        <f t="shared" si="10"/>
        <v>1290.92238</v>
      </c>
      <c r="L249" s="373"/>
      <c r="M249" s="252"/>
      <c r="N249" s="252"/>
      <c r="O249" s="252"/>
    </row>
    <row r="250" spans="1:15">
      <c r="A250" s="111"/>
      <c r="B250" s="84" t="s">
        <v>1034</v>
      </c>
      <c r="C250" s="83" t="s">
        <v>242</v>
      </c>
      <c r="D250" s="84" t="s">
        <v>28</v>
      </c>
      <c r="E250" s="91"/>
      <c r="F250" s="86">
        <v>1.2190000000000001</v>
      </c>
      <c r="G250" s="86">
        <v>1.97</v>
      </c>
      <c r="H250" s="86">
        <v>0.75099999999999989</v>
      </c>
      <c r="I250" s="87">
        <v>4.9000000000000004</v>
      </c>
      <c r="J250" s="88">
        <v>270</v>
      </c>
      <c r="K250" s="19">
        <f t="shared" si="10"/>
        <v>1202.22333</v>
      </c>
      <c r="L250" s="185"/>
    </row>
    <row r="251" spans="1:15">
      <c r="A251" s="111"/>
      <c r="B251" s="84" t="s">
        <v>1034</v>
      </c>
      <c r="C251" s="83" t="s">
        <v>242</v>
      </c>
      <c r="D251" s="84" t="s">
        <v>28</v>
      </c>
      <c r="E251" s="91"/>
      <c r="F251" s="86">
        <v>1.97</v>
      </c>
      <c r="G251" s="86">
        <v>2.839</v>
      </c>
      <c r="H251" s="86">
        <v>0.86899999999999999</v>
      </c>
      <c r="I251" s="87">
        <v>5.0999999999999996</v>
      </c>
      <c r="J251" s="88">
        <v>550</v>
      </c>
      <c r="K251" s="19">
        <f t="shared" si="10"/>
        <v>2949.4294500000001</v>
      </c>
      <c r="L251" s="185"/>
    </row>
    <row r="252" spans="1:15">
      <c r="A252" s="111"/>
      <c r="B252" s="84" t="s">
        <v>1034</v>
      </c>
      <c r="C252" s="83" t="s">
        <v>242</v>
      </c>
      <c r="D252" s="84" t="s">
        <v>28</v>
      </c>
      <c r="E252" s="91"/>
      <c r="F252" s="86">
        <v>2.839</v>
      </c>
      <c r="G252" s="86">
        <v>3.891</v>
      </c>
      <c r="H252" s="86">
        <v>1.052</v>
      </c>
      <c r="I252" s="87">
        <v>4.9000000000000004</v>
      </c>
      <c r="J252" s="88">
        <v>270</v>
      </c>
      <c r="K252" s="19">
        <f t="shared" si="10"/>
        <v>1684.0731600000004</v>
      </c>
      <c r="L252" s="185"/>
    </row>
    <row r="253" spans="1:15">
      <c r="A253" s="111"/>
      <c r="B253" s="84" t="s">
        <v>1034</v>
      </c>
      <c r="C253" s="83" t="s">
        <v>242</v>
      </c>
      <c r="D253" s="84" t="s">
        <v>28</v>
      </c>
      <c r="E253" s="91"/>
      <c r="F253" s="86">
        <v>4.7990000000000004</v>
      </c>
      <c r="G253" s="86">
        <v>5.9189999999999996</v>
      </c>
      <c r="H253" s="86">
        <v>1.1199999999999992</v>
      </c>
      <c r="I253" s="87">
        <v>4.4000000000000004</v>
      </c>
      <c r="J253" s="88">
        <v>270</v>
      </c>
      <c r="K253" s="19">
        <f t="shared" si="10"/>
        <v>1609.977599999999</v>
      </c>
      <c r="L253" s="185"/>
    </row>
    <row r="254" spans="1:15">
      <c r="A254" s="111"/>
      <c r="B254" s="84" t="s">
        <v>1034</v>
      </c>
      <c r="C254" s="83" t="s">
        <v>242</v>
      </c>
      <c r="D254" s="84" t="s">
        <v>28</v>
      </c>
      <c r="E254" s="91"/>
      <c r="F254" s="86">
        <v>5.9189999999999996</v>
      </c>
      <c r="G254" s="86">
        <v>6.9969999999999999</v>
      </c>
      <c r="H254" s="86">
        <v>1.0780000000000003</v>
      </c>
      <c r="I254" s="87">
        <v>4.3</v>
      </c>
      <c r="J254" s="88">
        <v>270</v>
      </c>
      <c r="K254" s="19">
        <f t="shared" si="10"/>
        <v>1514.3851800000002</v>
      </c>
      <c r="L254" s="185"/>
    </row>
    <row r="255" spans="1:15">
      <c r="A255" s="229"/>
      <c r="B255" s="662" t="s">
        <v>244</v>
      </c>
      <c r="C255" s="663"/>
      <c r="D255" s="664"/>
      <c r="E255" s="91"/>
      <c r="F255" s="86"/>
      <c r="G255" s="86"/>
      <c r="H255" s="92">
        <f>SUBTOTAL(9,H248:H254)</f>
        <v>6.0889999999999995</v>
      </c>
      <c r="I255" s="87"/>
      <c r="J255" s="88"/>
      <c r="K255" s="20">
        <f>SUBTOTAL(9,K248:K254)</f>
        <v>11448.911099999998</v>
      </c>
      <c r="L255" s="185"/>
    </row>
    <row r="256" spans="1:15">
      <c r="A256" s="250">
        <v>54</v>
      </c>
      <c r="B256" s="14"/>
      <c r="C256" s="34" t="s">
        <v>245</v>
      </c>
      <c r="D256" s="14" t="s">
        <v>18</v>
      </c>
      <c r="E256" s="400" t="s">
        <v>246</v>
      </c>
      <c r="F256" s="68">
        <v>4.9320000000000004</v>
      </c>
      <c r="G256" s="68">
        <v>6.2779999999999996</v>
      </c>
      <c r="H256" s="35">
        <f>G256-F256</f>
        <v>1.3459999999999992</v>
      </c>
      <c r="I256" s="36">
        <v>5.8</v>
      </c>
      <c r="J256" s="37">
        <v>260</v>
      </c>
      <c r="K256" s="19">
        <f>SUM(H256*I256*J256)</f>
        <v>2029.7679999999989</v>
      </c>
      <c r="L256" s="185"/>
    </row>
    <row r="257" spans="1:16">
      <c r="A257" s="125"/>
      <c r="B257" s="14"/>
      <c r="C257" s="34" t="s">
        <v>245</v>
      </c>
      <c r="D257" s="14" t="s">
        <v>18</v>
      </c>
      <c r="E257" s="274" t="s">
        <v>247</v>
      </c>
      <c r="F257" s="68">
        <v>6.2779999999999996</v>
      </c>
      <c r="G257" s="68">
        <v>7.266</v>
      </c>
      <c r="H257" s="35">
        <f>G257-F257</f>
        <v>0.98800000000000043</v>
      </c>
      <c r="I257" s="36">
        <v>5.8</v>
      </c>
      <c r="J257" s="37">
        <v>260</v>
      </c>
      <c r="K257" s="19">
        <f>SUM(H257*I257*J257)</f>
        <v>1489.9040000000005</v>
      </c>
      <c r="L257" s="185"/>
    </row>
    <row r="258" spans="1:16">
      <c r="A258" s="125"/>
      <c r="B258" s="14"/>
      <c r="C258" s="34" t="s">
        <v>245</v>
      </c>
      <c r="D258" s="14" t="s">
        <v>18</v>
      </c>
      <c r="E258" s="67" t="s">
        <v>248</v>
      </c>
      <c r="F258" s="68">
        <v>9.4830000000000005</v>
      </c>
      <c r="G258" s="68">
        <v>9.64</v>
      </c>
      <c r="H258" s="35">
        <f>G258-F258</f>
        <v>0.15700000000000003</v>
      </c>
      <c r="I258" s="36">
        <v>5.4</v>
      </c>
      <c r="J258" s="37">
        <v>263</v>
      </c>
      <c r="K258" s="19">
        <f>SUM(H258*I258*J258)</f>
        <v>222.97140000000005</v>
      </c>
      <c r="L258" s="185"/>
    </row>
    <row r="259" spans="1:16">
      <c r="A259" s="125"/>
      <c r="B259" s="14" t="s">
        <v>1034</v>
      </c>
      <c r="C259" s="34" t="s">
        <v>245</v>
      </c>
      <c r="D259" s="14" t="s">
        <v>18</v>
      </c>
      <c r="E259" s="400" t="s">
        <v>249</v>
      </c>
      <c r="F259" s="68">
        <v>9.64</v>
      </c>
      <c r="G259" s="68">
        <v>12.067</v>
      </c>
      <c r="H259" s="35">
        <f>G259-F259</f>
        <v>2.4269999999999996</v>
      </c>
      <c r="I259" s="36">
        <v>5.4</v>
      </c>
      <c r="J259" s="37">
        <v>430</v>
      </c>
      <c r="K259" s="19">
        <f>SUM(H259*I259*J259)</f>
        <v>5635.4939999999997</v>
      </c>
      <c r="L259" s="373"/>
      <c r="M259" s="252"/>
      <c r="N259" s="252"/>
      <c r="O259" s="252"/>
      <c r="P259" s="252"/>
    </row>
    <row r="260" spans="1:16">
      <c r="A260" s="125"/>
      <c r="B260" s="14" t="s">
        <v>1034</v>
      </c>
      <c r="C260" s="34" t="s">
        <v>245</v>
      </c>
      <c r="D260" s="14" t="s">
        <v>18</v>
      </c>
      <c r="E260" s="67" t="s">
        <v>250</v>
      </c>
      <c r="F260" s="68">
        <v>13.263</v>
      </c>
      <c r="G260" s="68">
        <v>14.507999999999999</v>
      </c>
      <c r="H260" s="35">
        <f>G260-F260</f>
        <v>1.2449999999999992</v>
      </c>
      <c r="I260" s="36">
        <v>5.6</v>
      </c>
      <c r="J260" s="37">
        <v>260</v>
      </c>
      <c r="K260" s="19">
        <f>SUM(H260*I260*J260)</f>
        <v>1812.7199999999987</v>
      </c>
      <c r="L260" s="373"/>
      <c r="M260" s="252"/>
      <c r="N260" s="252"/>
      <c r="O260" s="252"/>
      <c r="P260" s="252"/>
    </row>
    <row r="261" spans="1:16">
      <c r="A261" s="251"/>
      <c r="B261" s="662" t="s">
        <v>251</v>
      </c>
      <c r="C261" s="663"/>
      <c r="D261" s="664"/>
      <c r="E261" s="257"/>
      <c r="F261" s="74"/>
      <c r="G261" s="74"/>
      <c r="H261" s="38">
        <f>SUM(H256:H260)</f>
        <v>6.1629999999999985</v>
      </c>
      <c r="I261" s="39"/>
      <c r="J261" s="40"/>
      <c r="K261" s="20">
        <f>SUM(K256:K260)</f>
        <v>11190.857399999999</v>
      </c>
      <c r="L261" s="243"/>
      <c r="M261" s="80"/>
    </row>
    <row r="262" spans="1:16">
      <c r="A262" s="250">
        <v>55</v>
      </c>
      <c r="B262" s="14"/>
      <c r="C262" s="34" t="s">
        <v>255</v>
      </c>
      <c r="D262" s="14" t="s">
        <v>18</v>
      </c>
      <c r="E262" s="67" t="s">
        <v>256</v>
      </c>
      <c r="F262" s="68">
        <v>0</v>
      </c>
      <c r="G262" s="68">
        <v>0.73899999999999999</v>
      </c>
      <c r="H262" s="35">
        <f>G262-F262</f>
        <v>0.73899999999999999</v>
      </c>
      <c r="I262" s="36">
        <v>5.8</v>
      </c>
      <c r="J262" s="37">
        <v>243</v>
      </c>
      <c r="K262" s="19">
        <f>SUM(H262*I262*J262)</f>
        <v>1041.5465999999999</v>
      </c>
      <c r="L262" s="204"/>
    </row>
    <row r="263" spans="1:16">
      <c r="A263" s="251"/>
      <c r="B263" s="662" t="s">
        <v>257</v>
      </c>
      <c r="C263" s="663"/>
      <c r="D263" s="664"/>
      <c r="E263" s="255"/>
      <c r="F263" s="74"/>
      <c r="G263" s="74"/>
      <c r="H263" s="38">
        <f>SUM(H262:H262)</f>
        <v>0.73899999999999999</v>
      </c>
      <c r="I263" s="39"/>
      <c r="J263" s="40"/>
      <c r="K263" s="20">
        <f>SUM(K262:K262)</f>
        <v>1041.5465999999999</v>
      </c>
      <c r="L263" s="185"/>
    </row>
    <row r="264" spans="1:16" ht="32.25" customHeight="1">
      <c r="A264" s="737">
        <v>56</v>
      </c>
      <c r="B264" s="121"/>
      <c r="C264" s="121" t="s">
        <v>880</v>
      </c>
      <c r="D264" s="121" t="s">
        <v>106</v>
      </c>
      <c r="E264" s="299" t="s">
        <v>258</v>
      </c>
      <c r="F264" s="280">
        <v>5.26</v>
      </c>
      <c r="G264" s="68">
        <v>6.47</v>
      </c>
      <c r="H264" s="35">
        <f>G264-F264</f>
        <v>1.21</v>
      </c>
      <c r="I264" s="146">
        <v>5</v>
      </c>
      <c r="J264" s="37">
        <v>450</v>
      </c>
      <c r="K264" s="19">
        <f>SUM(H264*I264*J264)</f>
        <v>2722.5</v>
      </c>
      <c r="L264" s="204"/>
    </row>
    <row r="265" spans="1:16">
      <c r="A265" s="738">
        <v>10</v>
      </c>
      <c r="B265" s="292"/>
      <c r="C265" s="121" t="s">
        <v>880</v>
      </c>
      <c r="D265" s="292" t="s">
        <v>106</v>
      </c>
      <c r="E265" s="464"/>
      <c r="F265" s="280">
        <v>6.47</v>
      </c>
      <c r="G265" s="68">
        <v>7.1289999999999996</v>
      </c>
      <c r="H265" s="35">
        <f>G265-F265</f>
        <v>0.65899999999999981</v>
      </c>
      <c r="I265" s="146">
        <v>4.9772382397572077</v>
      </c>
      <c r="J265" s="37">
        <v>450</v>
      </c>
      <c r="K265" s="19">
        <f>SUM(H265*I265*J265)</f>
        <v>1475.9999999999995</v>
      </c>
      <c r="L265" s="204"/>
    </row>
    <row r="266" spans="1:16">
      <c r="A266" s="398"/>
      <c r="B266" s="754" t="s">
        <v>259</v>
      </c>
      <c r="C266" s="755"/>
      <c r="D266" s="756"/>
      <c r="E266" s="281"/>
      <c r="F266" s="282"/>
      <c r="G266" s="74"/>
      <c r="H266" s="38">
        <f>SUBTOTAL(9,H264:H265)</f>
        <v>1.8689999999999998</v>
      </c>
      <c r="I266" s="147"/>
      <c r="J266" s="40"/>
      <c r="K266" s="20">
        <f>SUBTOTAL(9,K264:K265)</f>
        <v>4198.5</v>
      </c>
      <c r="L266" s="185"/>
    </row>
    <row r="267" spans="1:16">
      <c r="A267" s="250">
        <v>57</v>
      </c>
      <c r="B267" s="14"/>
      <c r="C267" s="34" t="s">
        <v>260</v>
      </c>
      <c r="D267" s="14" t="s">
        <v>37</v>
      </c>
      <c r="E267" s="274" t="s">
        <v>261</v>
      </c>
      <c r="F267" s="68">
        <v>1.073</v>
      </c>
      <c r="G267" s="68">
        <v>2.077</v>
      </c>
      <c r="H267" s="35">
        <f>G267-F267</f>
        <v>1.004</v>
      </c>
      <c r="I267" s="146">
        <v>3.9</v>
      </c>
      <c r="J267" s="37">
        <v>400</v>
      </c>
      <c r="K267" s="19">
        <f>SUM(H267*I267*J267)</f>
        <v>1566.24</v>
      </c>
      <c r="L267" s="204"/>
    </row>
    <row r="268" spans="1:16">
      <c r="A268" s="125"/>
      <c r="B268" s="14"/>
      <c r="C268" s="34" t="s">
        <v>260</v>
      </c>
      <c r="D268" s="14" t="s">
        <v>37</v>
      </c>
      <c r="E268" s="255"/>
      <c r="F268" s="68">
        <v>2.7919999999999998</v>
      </c>
      <c r="G268" s="68">
        <v>4.0359999999999996</v>
      </c>
      <c r="H268" s="35">
        <f>G268-F268</f>
        <v>1.2439999999999998</v>
      </c>
      <c r="I268" s="146">
        <v>4</v>
      </c>
      <c r="J268" s="37">
        <v>400</v>
      </c>
      <c r="K268" s="19">
        <f>SUM(H268*I268*J268)</f>
        <v>1990.3999999999996</v>
      </c>
      <c r="L268" s="204"/>
    </row>
    <row r="269" spans="1:16">
      <c r="A269" s="251"/>
      <c r="B269" s="754" t="s">
        <v>262</v>
      </c>
      <c r="C269" s="755"/>
      <c r="D269" s="756"/>
      <c r="E269" s="255"/>
      <c r="F269" s="68"/>
      <c r="G269" s="68"/>
      <c r="H269" s="38">
        <f>SUM(H267:H268)</f>
        <v>2.2479999999999998</v>
      </c>
      <c r="I269" s="146"/>
      <c r="J269" s="37"/>
      <c r="K269" s="20">
        <f>SUBTOTAL(9,K267:K268)</f>
        <v>3556.6399999999994</v>
      </c>
      <c r="L269" s="243"/>
    </row>
    <row r="270" spans="1:16">
      <c r="A270" s="237"/>
      <c r="B270" s="123"/>
      <c r="C270" s="123"/>
      <c r="D270" s="123"/>
      <c r="E270" s="409"/>
      <c r="F270" s="346"/>
      <c r="G270" s="346"/>
      <c r="H270" s="225"/>
      <c r="I270" s="218"/>
      <c r="J270" s="226"/>
      <c r="K270" s="126"/>
      <c r="L270" s="185"/>
    </row>
    <row r="271" spans="1:16">
      <c r="A271" s="237"/>
      <c r="B271" s="123"/>
      <c r="C271" s="123"/>
      <c r="D271" s="123"/>
      <c r="E271" s="409"/>
      <c r="F271" s="346"/>
      <c r="G271" s="346"/>
      <c r="H271" s="225"/>
      <c r="I271" s="218"/>
      <c r="J271" s="226"/>
      <c r="K271" s="126"/>
      <c r="L271" s="185"/>
    </row>
    <row r="272" spans="1:16" ht="15.75" thickBot="1">
      <c r="A272" s="658">
        <v>11</v>
      </c>
      <c r="B272" s="658"/>
      <c r="C272" s="658"/>
      <c r="D272" s="658"/>
      <c r="E272" s="658"/>
      <c r="F272" s="658"/>
      <c r="G272" s="658"/>
      <c r="H272" s="658"/>
      <c r="I272" s="658"/>
      <c r="J272" s="658"/>
      <c r="K272" s="658"/>
      <c r="L272" s="185"/>
    </row>
    <row r="273" spans="1:15" ht="36">
      <c r="A273" s="177" t="s">
        <v>0</v>
      </c>
      <c r="B273" s="178" t="s">
        <v>1</v>
      </c>
      <c r="C273" s="179" t="s">
        <v>2</v>
      </c>
      <c r="D273" s="180" t="s">
        <v>3</v>
      </c>
      <c r="E273" s="179" t="s">
        <v>4</v>
      </c>
      <c r="F273" s="687" t="s">
        <v>5</v>
      </c>
      <c r="G273" s="688"/>
      <c r="H273" s="181" t="s">
        <v>6</v>
      </c>
      <c r="I273" s="182" t="s">
        <v>7</v>
      </c>
      <c r="J273" s="183" t="s">
        <v>8</v>
      </c>
      <c r="K273" s="393" t="s">
        <v>9</v>
      </c>
      <c r="L273" s="185"/>
    </row>
    <row r="274" spans="1:15" ht="15.2" customHeight="1" thickBot="1">
      <c r="A274" s="186" t="s">
        <v>10</v>
      </c>
      <c r="B274" s="187"/>
      <c r="C274" s="188"/>
      <c r="D274" s="189"/>
      <c r="E274" s="190"/>
      <c r="F274" s="191" t="s">
        <v>11</v>
      </c>
      <c r="G274" s="192" t="s">
        <v>12</v>
      </c>
      <c r="H274" s="193" t="s">
        <v>13</v>
      </c>
      <c r="I274" s="194" t="s">
        <v>14</v>
      </c>
      <c r="J274" s="195" t="s">
        <v>15</v>
      </c>
      <c r="K274" s="394" t="s">
        <v>16</v>
      </c>
      <c r="L274" s="185"/>
    </row>
    <row r="275" spans="1:15" ht="4.1500000000000004" customHeight="1">
      <c r="A275" s="197"/>
      <c r="B275" s="198"/>
      <c r="C275" s="199"/>
      <c r="D275" s="198"/>
      <c r="E275" s="198"/>
      <c r="F275" s="201"/>
      <c r="G275" s="201"/>
      <c r="H275" s="201"/>
      <c r="I275" s="202"/>
      <c r="J275" s="199"/>
      <c r="K275" s="203"/>
      <c r="L275" s="185"/>
    </row>
    <row r="276" spans="1:15">
      <c r="A276" s="749">
        <v>58</v>
      </c>
      <c r="B276" s="137"/>
      <c r="C276" s="69" t="s">
        <v>263</v>
      </c>
      <c r="D276" s="127" t="s">
        <v>46</v>
      </c>
      <c r="E276" s="128" t="s">
        <v>264</v>
      </c>
      <c r="F276" s="68">
        <v>0</v>
      </c>
      <c r="G276" s="68">
        <v>0.376</v>
      </c>
      <c r="H276" s="35">
        <f>SUM(G276-F276)</f>
        <v>0.376</v>
      </c>
      <c r="I276" s="116">
        <v>5.9</v>
      </c>
      <c r="J276" s="117">
        <v>350</v>
      </c>
      <c r="K276" s="19">
        <f>SUM(H276*I276*J276)</f>
        <v>776.43999999999994</v>
      </c>
      <c r="L276" s="204"/>
    </row>
    <row r="277" spans="1:15">
      <c r="A277" s="771"/>
      <c r="B277" s="14"/>
      <c r="C277" s="69" t="s">
        <v>263</v>
      </c>
      <c r="D277" s="127" t="s">
        <v>46</v>
      </c>
      <c r="E277" s="67" t="s">
        <v>265</v>
      </c>
      <c r="F277" s="68">
        <v>0.88800000000000001</v>
      </c>
      <c r="G277" s="68">
        <v>1.8620000000000001</v>
      </c>
      <c r="H277" s="35">
        <f>SUM(G277-F277)</f>
        <v>0.97400000000000009</v>
      </c>
      <c r="I277" s="116">
        <v>5.7</v>
      </c>
      <c r="J277" s="117">
        <v>500</v>
      </c>
      <c r="K277" s="19">
        <f>SUM(H277*I277*J277)</f>
        <v>2775.9000000000005</v>
      </c>
      <c r="L277" s="204"/>
    </row>
    <row r="278" spans="1:15">
      <c r="A278" s="750"/>
      <c r="B278" s="754" t="s">
        <v>879</v>
      </c>
      <c r="C278" s="755"/>
      <c r="D278" s="756"/>
      <c r="E278" s="73"/>
      <c r="F278" s="74"/>
      <c r="G278" s="74"/>
      <c r="H278" s="38">
        <f>SUM(H276:H277)</f>
        <v>1.35</v>
      </c>
      <c r="I278" s="118"/>
      <c r="J278" s="119"/>
      <c r="K278" s="20">
        <f>SUM(K276:K277)</f>
        <v>3552.3400000000006</v>
      </c>
      <c r="L278" s="185"/>
    </row>
    <row r="279" spans="1:15">
      <c r="A279" s="110">
        <v>59</v>
      </c>
      <c r="B279" s="84" t="s">
        <v>1035</v>
      </c>
      <c r="C279" s="83" t="s">
        <v>266</v>
      </c>
      <c r="D279" s="84" t="s">
        <v>28</v>
      </c>
      <c r="E279" s="85" t="s">
        <v>267</v>
      </c>
      <c r="F279" s="86">
        <v>0.39800000000000002</v>
      </c>
      <c r="G279" s="86">
        <v>2.3250000000000002</v>
      </c>
      <c r="H279" s="86">
        <v>1.927</v>
      </c>
      <c r="I279" s="87">
        <v>4.9000000000000004</v>
      </c>
      <c r="J279" s="88">
        <v>270</v>
      </c>
      <c r="K279" s="19">
        <f t="shared" ref="K279:K284" si="11">SUM(H279*I279*J279*1.21)</f>
        <v>3084.7994100000001</v>
      </c>
      <c r="L279" s="373"/>
      <c r="M279" s="252"/>
      <c r="N279" s="252"/>
      <c r="O279" s="252"/>
    </row>
    <row r="280" spans="1:15">
      <c r="A280" s="111"/>
      <c r="B280" s="84"/>
      <c r="C280" s="83" t="s">
        <v>266</v>
      </c>
      <c r="D280" s="84" t="s">
        <v>28</v>
      </c>
      <c r="E280" s="91"/>
      <c r="F280" s="86">
        <v>2.3250000000000002</v>
      </c>
      <c r="G280" s="86">
        <v>3.3330000000000002</v>
      </c>
      <c r="H280" s="86">
        <v>1.008</v>
      </c>
      <c r="I280" s="87">
        <v>4.5</v>
      </c>
      <c r="J280" s="88">
        <v>270</v>
      </c>
      <c r="K280" s="19">
        <f t="shared" si="11"/>
        <v>1481.9111999999998</v>
      </c>
      <c r="L280" s="373"/>
      <c r="M280" s="252"/>
      <c r="N280" s="252"/>
      <c r="O280" s="252"/>
    </row>
    <row r="281" spans="1:15">
      <c r="A281" s="111"/>
      <c r="B281" s="84"/>
      <c r="C281" s="83" t="s">
        <v>266</v>
      </c>
      <c r="D281" s="84" t="s">
        <v>28</v>
      </c>
      <c r="E281" s="103"/>
      <c r="F281" s="86">
        <v>3.3330000000000002</v>
      </c>
      <c r="G281" s="86">
        <v>4.431</v>
      </c>
      <c r="H281" s="86">
        <v>1.0979999999999999</v>
      </c>
      <c r="I281" s="87">
        <v>4.5</v>
      </c>
      <c r="J281" s="88">
        <v>270</v>
      </c>
      <c r="K281" s="19">
        <f t="shared" si="11"/>
        <v>1614.2246999999995</v>
      </c>
      <c r="L281" s="204"/>
    </row>
    <row r="282" spans="1:15">
      <c r="A282" s="111"/>
      <c r="B282" s="84"/>
      <c r="C282" s="83" t="s">
        <v>266</v>
      </c>
      <c r="D282" s="84" t="s">
        <v>28</v>
      </c>
      <c r="E282" s="85"/>
      <c r="F282" s="86">
        <v>4.431</v>
      </c>
      <c r="G282" s="86">
        <v>5.4829999999999997</v>
      </c>
      <c r="H282" s="86">
        <v>1.052</v>
      </c>
      <c r="I282" s="87">
        <v>4.5</v>
      </c>
      <c r="J282" s="88">
        <v>270</v>
      </c>
      <c r="K282" s="19">
        <f t="shared" si="11"/>
        <v>1546.5978</v>
      </c>
      <c r="L282" s="204"/>
    </row>
    <row r="283" spans="1:15">
      <c r="A283" s="111"/>
      <c r="B283" s="84"/>
      <c r="C283" s="83" t="s">
        <v>266</v>
      </c>
      <c r="D283" s="84" t="s">
        <v>28</v>
      </c>
      <c r="E283" s="91"/>
      <c r="F283" s="86">
        <v>6.52</v>
      </c>
      <c r="G283" s="86">
        <v>7.5810000000000004</v>
      </c>
      <c r="H283" s="86">
        <v>1.0610000000000008</v>
      </c>
      <c r="I283" s="87">
        <v>4.5</v>
      </c>
      <c r="J283" s="88">
        <v>550</v>
      </c>
      <c r="K283" s="19">
        <f t="shared" si="11"/>
        <v>3177.4297500000021</v>
      </c>
      <c r="L283" s="204"/>
    </row>
    <row r="284" spans="1:15">
      <c r="A284" s="111"/>
      <c r="B284" s="84"/>
      <c r="C284" s="83" t="s">
        <v>266</v>
      </c>
      <c r="D284" s="84" t="s">
        <v>28</v>
      </c>
      <c r="E284" s="98"/>
      <c r="F284" s="86">
        <v>7.5810000000000004</v>
      </c>
      <c r="G284" s="86">
        <v>7.758</v>
      </c>
      <c r="H284" s="86">
        <v>0.1769999999999996</v>
      </c>
      <c r="I284" s="87">
        <v>4.4000000000000004</v>
      </c>
      <c r="J284" s="88">
        <v>550</v>
      </c>
      <c r="K284" s="19">
        <f t="shared" si="11"/>
        <v>518.29139999999882</v>
      </c>
      <c r="L284" s="204"/>
    </row>
    <row r="285" spans="1:15">
      <c r="A285" s="229"/>
      <c r="B285" s="662" t="s">
        <v>268</v>
      </c>
      <c r="C285" s="663"/>
      <c r="D285" s="664"/>
      <c r="E285" s="103"/>
      <c r="F285" s="86"/>
      <c r="G285" s="86"/>
      <c r="H285" s="92">
        <f>SUBTOTAL(9,H279:H284)</f>
        <v>6.3229999999999995</v>
      </c>
      <c r="I285" s="87"/>
      <c r="J285" s="88"/>
      <c r="K285" s="20">
        <f>SUBTOTAL(9,K279:K284)</f>
        <v>11423.254260000002</v>
      </c>
      <c r="L285" s="185"/>
    </row>
    <row r="286" spans="1:15">
      <c r="A286" s="250">
        <v>60</v>
      </c>
      <c r="B286" s="14" t="s">
        <v>1034</v>
      </c>
      <c r="C286" s="34" t="s">
        <v>269</v>
      </c>
      <c r="D286" s="14" t="s">
        <v>43</v>
      </c>
      <c r="E286" s="67" t="s">
        <v>270</v>
      </c>
      <c r="F286" s="68">
        <v>4.34</v>
      </c>
      <c r="G286" s="68">
        <v>9.7230000000000008</v>
      </c>
      <c r="H286" s="35">
        <f>G286-F286</f>
        <v>5.3830000000000009</v>
      </c>
      <c r="I286" s="146">
        <v>6</v>
      </c>
      <c r="J286" s="37">
        <v>480</v>
      </c>
      <c r="K286" s="19">
        <f>SUM(H286*I286*J286)</f>
        <v>15503.04</v>
      </c>
      <c r="L286" s="204"/>
    </row>
    <row r="287" spans="1:15">
      <c r="A287" s="251"/>
      <c r="B287" s="754" t="s">
        <v>271</v>
      </c>
      <c r="C287" s="755"/>
      <c r="D287" s="756"/>
      <c r="E287" s="257"/>
      <c r="F287" s="68"/>
      <c r="G287" s="68"/>
      <c r="H287" s="38">
        <f>SUM(H286)</f>
        <v>5.3830000000000009</v>
      </c>
      <c r="I287" s="146"/>
      <c r="J287" s="37"/>
      <c r="K287" s="20">
        <f>SUM(K286)</f>
        <v>15503.04</v>
      </c>
      <c r="L287" s="185"/>
    </row>
    <row r="288" spans="1:15">
      <c r="A288" s="250">
        <v>61</v>
      </c>
      <c r="B288" s="14"/>
      <c r="C288" s="34" t="s">
        <v>272</v>
      </c>
      <c r="D288" s="14" t="s">
        <v>18</v>
      </c>
      <c r="E288" s="274" t="s">
        <v>273</v>
      </c>
      <c r="F288" s="68">
        <v>0</v>
      </c>
      <c r="G288" s="68">
        <v>0.34399999999999997</v>
      </c>
      <c r="H288" s="35">
        <f>G288-F288</f>
        <v>0.34399999999999997</v>
      </c>
      <c r="I288" s="36">
        <v>5.5</v>
      </c>
      <c r="J288" s="37">
        <v>300</v>
      </c>
      <c r="K288" s="19">
        <f>SUM(H288*I288*J288)</f>
        <v>567.6</v>
      </c>
      <c r="L288" s="204"/>
    </row>
    <row r="289" spans="1:15">
      <c r="A289" s="251"/>
      <c r="B289" s="754" t="s">
        <v>904</v>
      </c>
      <c r="C289" s="755"/>
      <c r="D289" s="756"/>
      <c r="E289" s="255"/>
      <c r="F289" s="74"/>
      <c r="G289" s="74"/>
      <c r="H289" s="38">
        <f>SUM(H288:H288)</f>
        <v>0.34399999999999997</v>
      </c>
      <c r="I289" s="39"/>
      <c r="J289" s="40"/>
      <c r="K289" s="20">
        <f>SUM(K288)</f>
        <v>567.6</v>
      </c>
      <c r="L289" s="185"/>
    </row>
    <row r="290" spans="1:15">
      <c r="A290" s="233"/>
      <c r="B290" s="113" t="s">
        <v>82</v>
      </c>
      <c r="C290" s="130" t="s">
        <v>274</v>
      </c>
      <c r="D290" s="129" t="s">
        <v>110</v>
      </c>
      <c r="E290" s="260" t="s">
        <v>1059</v>
      </c>
      <c r="F290" s="271">
        <v>0.217</v>
      </c>
      <c r="G290" s="271">
        <v>1.403</v>
      </c>
      <c r="H290" s="214">
        <f>G290-F290</f>
        <v>1.1859999999999999</v>
      </c>
      <c r="I290" s="215">
        <v>5.4</v>
      </c>
      <c r="J290" s="217">
        <v>385</v>
      </c>
      <c r="K290" s="122">
        <f>SUM(H290*I290*J290)</f>
        <v>2465.694</v>
      </c>
      <c r="L290" s="388"/>
      <c r="M290" s="252"/>
      <c r="N290" s="252"/>
      <c r="O290" s="252"/>
    </row>
    <row r="291" spans="1:15">
      <c r="A291" s="233"/>
      <c r="B291" s="113"/>
      <c r="C291" s="130" t="s">
        <v>274</v>
      </c>
      <c r="D291" s="129" t="s">
        <v>110</v>
      </c>
      <c r="E291" s="260"/>
      <c r="F291" s="271">
        <v>2.1040000000000001</v>
      </c>
      <c r="G291" s="271">
        <v>3.1520000000000001</v>
      </c>
      <c r="H291" s="214">
        <f>G291-F291</f>
        <v>1.048</v>
      </c>
      <c r="I291" s="215">
        <v>5.4</v>
      </c>
      <c r="J291" s="217">
        <v>385</v>
      </c>
      <c r="K291" s="122">
        <f>SUM(H291*I291*J291)</f>
        <v>2178.7919999999999</v>
      </c>
      <c r="L291" s="387"/>
    </row>
    <row r="292" spans="1:15">
      <c r="A292" s="233"/>
      <c r="B292" s="113"/>
      <c r="C292" s="130" t="s">
        <v>274</v>
      </c>
      <c r="D292" s="129" t="s">
        <v>110</v>
      </c>
      <c r="E292" s="260"/>
      <c r="F292" s="271">
        <v>3.1520000000000001</v>
      </c>
      <c r="G292" s="271">
        <v>3.4220000000000002</v>
      </c>
      <c r="H292" s="214">
        <f>G292-F292</f>
        <v>0.27</v>
      </c>
      <c r="I292" s="215">
        <v>5.4</v>
      </c>
      <c r="J292" s="217">
        <v>890</v>
      </c>
      <c r="K292" s="122">
        <f>SUM(H292*I292*J292)</f>
        <v>1297.6200000000001</v>
      </c>
      <c r="L292" s="387"/>
    </row>
    <row r="293" spans="1:15">
      <c r="A293" s="234"/>
      <c r="B293" s="754" t="s">
        <v>881</v>
      </c>
      <c r="C293" s="755"/>
      <c r="D293" s="756"/>
      <c r="E293" s="270"/>
      <c r="F293" s="469"/>
      <c r="G293" s="469"/>
      <c r="H293" s="114">
        <f>SUBTOTAL(9,H290:H292)</f>
        <v>2.504</v>
      </c>
      <c r="I293" s="115"/>
      <c r="J293" s="79"/>
      <c r="K293" s="79">
        <f>SUBTOTAL(9,K290:K292)</f>
        <v>5942.1059999999998</v>
      </c>
      <c r="L293" s="243"/>
      <c r="M293" s="80"/>
    </row>
    <row r="294" spans="1:15">
      <c r="A294" s="330">
        <v>62</v>
      </c>
      <c r="B294" s="120"/>
      <c r="C294" s="266" t="s">
        <v>275</v>
      </c>
      <c r="D294" s="129" t="s">
        <v>110</v>
      </c>
      <c r="E294" s="268" t="s">
        <v>276</v>
      </c>
      <c r="F294" s="269">
        <v>6.4539999999999997</v>
      </c>
      <c r="G294" s="269">
        <v>6.5369999999999999</v>
      </c>
      <c r="H294" s="211">
        <f>G294-F294</f>
        <v>8.3000000000000185E-2</v>
      </c>
      <c r="I294" s="212">
        <v>4.7</v>
      </c>
      <c r="J294" s="213">
        <v>385</v>
      </c>
      <c r="K294" s="328">
        <f>SUM(H294*I294*J294)</f>
        <v>150.18850000000035</v>
      </c>
      <c r="L294" s="204"/>
    </row>
    <row r="295" spans="1:15">
      <c r="A295" s="329"/>
      <c r="B295" s="120"/>
      <c r="C295" s="266" t="s">
        <v>275</v>
      </c>
      <c r="D295" s="129" t="s">
        <v>110</v>
      </c>
      <c r="E295" s="268"/>
      <c r="F295" s="269">
        <v>6.5369999999999999</v>
      </c>
      <c r="G295" s="269">
        <v>6.7069999999999999</v>
      </c>
      <c r="H295" s="211">
        <f>G295-F295</f>
        <v>0.16999999999999993</v>
      </c>
      <c r="I295" s="212">
        <v>5.2</v>
      </c>
      <c r="J295" s="213">
        <v>890</v>
      </c>
      <c r="K295" s="328">
        <f>SUM(H295*I295*J295)</f>
        <v>786.75999999999976</v>
      </c>
      <c r="L295" s="204"/>
    </row>
    <row r="296" spans="1:15">
      <c r="A296" s="329"/>
      <c r="B296" s="120"/>
      <c r="C296" s="266" t="s">
        <v>275</v>
      </c>
      <c r="D296" s="129" t="s">
        <v>110</v>
      </c>
      <c r="E296" s="268"/>
      <c r="F296" s="269">
        <v>6.7069999999999999</v>
      </c>
      <c r="G296" s="269">
        <v>11.753</v>
      </c>
      <c r="H296" s="211">
        <f>G296-F296</f>
        <v>5.0460000000000003</v>
      </c>
      <c r="I296" s="212">
        <v>4.9000000000000004</v>
      </c>
      <c r="J296" s="213">
        <v>385</v>
      </c>
      <c r="K296" s="328">
        <f>SUM(H296*I296*J296)</f>
        <v>9519.2790000000023</v>
      </c>
      <c r="L296" s="204"/>
    </row>
    <row r="297" spans="1:15">
      <c r="A297" s="228"/>
      <c r="B297" s="765" t="s">
        <v>882</v>
      </c>
      <c r="C297" s="766"/>
      <c r="D297" s="767"/>
      <c r="E297" s="270"/>
      <c r="F297" s="271"/>
      <c r="G297" s="271"/>
      <c r="H297" s="114">
        <f>SUBTOTAL(9,H294:H296)</f>
        <v>5.2990000000000004</v>
      </c>
      <c r="I297" s="115"/>
      <c r="J297" s="79"/>
      <c r="K297" s="79">
        <f>SUBTOTAL(9,K294:K296)</f>
        <v>10456.227500000003</v>
      </c>
      <c r="L297" s="185"/>
    </row>
    <row r="298" spans="1:15">
      <c r="A298" s="232">
        <v>63</v>
      </c>
      <c r="B298" s="113"/>
      <c r="C298" s="121" t="s">
        <v>277</v>
      </c>
      <c r="D298" s="113" t="s">
        <v>110</v>
      </c>
      <c r="E298" s="260" t="s">
        <v>278</v>
      </c>
      <c r="F298" s="271">
        <v>0.45400000000000001</v>
      </c>
      <c r="G298" s="271">
        <v>2.2869999999999999</v>
      </c>
      <c r="H298" s="214">
        <f>G298-F298</f>
        <v>1.833</v>
      </c>
      <c r="I298" s="215">
        <v>4.7</v>
      </c>
      <c r="J298" s="217">
        <v>385</v>
      </c>
      <c r="K298" s="122">
        <f>SUM(H298*I298*J298)</f>
        <v>3316.8135000000002</v>
      </c>
      <c r="L298" s="204"/>
    </row>
    <row r="299" spans="1:15">
      <c r="A299" s="234"/>
      <c r="B299" s="746" t="s">
        <v>883</v>
      </c>
      <c r="C299" s="747"/>
      <c r="D299" s="748"/>
      <c r="E299" s="270"/>
      <c r="F299" s="271"/>
      <c r="G299" s="271"/>
      <c r="H299" s="114">
        <f>SUBTOTAL(9,H298)</f>
        <v>1.833</v>
      </c>
      <c r="I299" s="115"/>
      <c r="J299" s="115"/>
      <c r="K299" s="79">
        <f>SUBTOTAL(9,K298:K298)</f>
        <v>3316.8135000000002</v>
      </c>
      <c r="L299" s="185"/>
    </row>
    <row r="300" spans="1:15">
      <c r="A300" s="737">
        <v>64</v>
      </c>
      <c r="B300" s="158"/>
      <c r="C300" s="158" t="s">
        <v>884</v>
      </c>
      <c r="D300" s="158" t="s">
        <v>106</v>
      </c>
      <c r="E300" s="351" t="s">
        <v>279</v>
      </c>
      <c r="F300" s="280">
        <v>0</v>
      </c>
      <c r="G300" s="68">
        <v>1.1359999999999999</v>
      </c>
      <c r="H300" s="35">
        <f>G300-F300</f>
        <v>1.1359999999999999</v>
      </c>
      <c r="I300" s="146">
        <v>4.484154929577465</v>
      </c>
      <c r="J300" s="37">
        <v>450</v>
      </c>
      <c r="K300" s="19">
        <f>SUM(H300*I300*J300)</f>
        <v>2292.2999999999997</v>
      </c>
      <c r="L300" s="204"/>
    </row>
    <row r="301" spans="1:15">
      <c r="A301" s="738">
        <v>11</v>
      </c>
      <c r="B301" s="279"/>
      <c r="C301" s="158" t="s">
        <v>884</v>
      </c>
      <c r="D301" s="279" t="s">
        <v>106</v>
      </c>
      <c r="E301" s="293"/>
      <c r="F301" s="280">
        <v>1.1359999999999999</v>
      </c>
      <c r="G301" s="68">
        <v>2.0870000000000002</v>
      </c>
      <c r="H301" s="35">
        <f>G301-F301</f>
        <v>0.95100000000000029</v>
      </c>
      <c r="I301" s="146">
        <v>4.5</v>
      </c>
      <c r="J301" s="37">
        <v>450</v>
      </c>
      <c r="K301" s="19">
        <f>SUM(H301*I301*J301)</f>
        <v>1925.7750000000005</v>
      </c>
      <c r="L301" s="204"/>
    </row>
    <row r="302" spans="1:15">
      <c r="A302" s="738">
        <v>11</v>
      </c>
      <c r="B302" s="292"/>
      <c r="C302" s="121" t="s">
        <v>884</v>
      </c>
      <c r="D302" s="292" t="s">
        <v>106</v>
      </c>
      <c r="E302" s="464"/>
      <c r="F302" s="280">
        <v>2.0870000000000002</v>
      </c>
      <c r="G302" s="68">
        <v>2.65</v>
      </c>
      <c r="H302" s="35">
        <f>G302-F302</f>
        <v>0.56299999999999972</v>
      </c>
      <c r="I302" s="146">
        <v>4.4760213143872116</v>
      </c>
      <c r="J302" s="37">
        <v>450</v>
      </c>
      <c r="K302" s="19">
        <f>SUM(H302*I302*J302)</f>
        <v>1133.9999999999993</v>
      </c>
      <c r="L302" s="204"/>
    </row>
    <row r="303" spans="1:15">
      <c r="A303" s="465"/>
      <c r="B303" s="765" t="s">
        <v>280</v>
      </c>
      <c r="C303" s="766"/>
      <c r="D303" s="767"/>
      <c r="E303" s="476"/>
      <c r="F303" s="282"/>
      <c r="G303" s="74"/>
      <c r="H303" s="38">
        <f>SUBTOTAL(9,H300:H302)</f>
        <v>2.65</v>
      </c>
      <c r="I303" s="147"/>
      <c r="J303" s="40"/>
      <c r="K303" s="20">
        <f>SUBTOTAL(9,K300:K302)</f>
        <v>5352.0749999999998</v>
      </c>
      <c r="L303" s="243"/>
    </row>
    <row r="304" spans="1:15" ht="30.75" customHeight="1">
      <c r="A304" s="560"/>
      <c r="B304" s="558"/>
      <c r="C304" s="558"/>
      <c r="D304" s="558"/>
      <c r="E304" s="559"/>
      <c r="F304" s="365"/>
      <c r="G304" s="365"/>
      <c r="H304" s="546"/>
      <c r="I304" s="381"/>
      <c r="J304" s="383"/>
      <c r="K304" s="339"/>
      <c r="L304" s="204"/>
    </row>
    <row r="305" spans="1:16" ht="15" customHeight="1">
      <c r="A305" s="658">
        <v>12</v>
      </c>
      <c r="B305" s="658"/>
      <c r="C305" s="658"/>
      <c r="D305" s="658"/>
      <c r="E305" s="658"/>
      <c r="F305" s="658"/>
      <c r="G305" s="658"/>
      <c r="H305" s="658"/>
      <c r="I305" s="658"/>
      <c r="J305" s="658"/>
      <c r="K305" s="658"/>
      <c r="L305" s="204"/>
    </row>
    <row r="306" spans="1:16" ht="15.75" thickBot="1">
      <c r="A306" s="658"/>
      <c r="B306" s="658"/>
      <c r="C306" s="658"/>
      <c r="D306" s="658"/>
      <c r="E306" s="658"/>
      <c r="F306" s="658"/>
      <c r="G306" s="658"/>
      <c r="H306" s="658"/>
      <c r="I306" s="658"/>
      <c r="J306" s="658"/>
      <c r="K306" s="658"/>
      <c r="L306" s="185"/>
    </row>
    <row r="307" spans="1:16" ht="36">
      <c r="A307" s="177" t="s">
        <v>0</v>
      </c>
      <c r="B307" s="178" t="s">
        <v>1</v>
      </c>
      <c r="C307" s="179" t="s">
        <v>2</v>
      </c>
      <c r="D307" s="180" t="s">
        <v>3</v>
      </c>
      <c r="E307" s="179" t="s">
        <v>4</v>
      </c>
      <c r="F307" s="687" t="s">
        <v>5</v>
      </c>
      <c r="G307" s="688"/>
      <c r="H307" s="181" t="s">
        <v>6</v>
      </c>
      <c r="I307" s="182" t="s">
        <v>7</v>
      </c>
      <c r="J307" s="183" t="s">
        <v>8</v>
      </c>
      <c r="K307" s="393" t="s">
        <v>9</v>
      </c>
      <c r="L307" s="185"/>
    </row>
    <row r="308" spans="1:16" ht="15.2" customHeight="1" thickBot="1">
      <c r="A308" s="186" t="s">
        <v>10</v>
      </c>
      <c r="B308" s="187"/>
      <c r="C308" s="188"/>
      <c r="D308" s="189"/>
      <c r="E308" s="190"/>
      <c r="F308" s="191" t="s">
        <v>11</v>
      </c>
      <c r="G308" s="192" t="s">
        <v>12</v>
      </c>
      <c r="H308" s="193" t="s">
        <v>13</v>
      </c>
      <c r="I308" s="194" t="s">
        <v>14</v>
      </c>
      <c r="J308" s="195" t="s">
        <v>15</v>
      </c>
      <c r="K308" s="394" t="s">
        <v>16</v>
      </c>
      <c r="L308" s="185"/>
    </row>
    <row r="309" spans="1:16" ht="4.1500000000000004" customHeight="1">
      <c r="A309" s="197"/>
      <c r="B309" s="198"/>
      <c r="C309" s="199"/>
      <c r="D309" s="198"/>
      <c r="E309" s="200"/>
      <c r="F309" s="201"/>
      <c r="G309" s="201"/>
      <c r="H309" s="201"/>
      <c r="I309" s="202"/>
      <c r="J309" s="199"/>
      <c r="K309" s="203"/>
      <c r="L309" s="185"/>
    </row>
    <row r="310" spans="1:16" ht="15" customHeight="1">
      <c r="A310" s="737">
        <v>65</v>
      </c>
      <c r="B310" s="158"/>
      <c r="C310" s="158" t="s">
        <v>885</v>
      </c>
      <c r="D310" s="158" t="s">
        <v>106</v>
      </c>
      <c r="E310" s="351" t="s">
        <v>281</v>
      </c>
      <c r="F310" s="280">
        <v>0</v>
      </c>
      <c r="G310" s="68">
        <v>1.587</v>
      </c>
      <c r="H310" s="35">
        <f>G310-F310</f>
        <v>1.587</v>
      </c>
      <c r="I310" s="146">
        <v>3.9924385633270321</v>
      </c>
      <c r="J310" s="37">
        <v>450</v>
      </c>
      <c r="K310" s="19">
        <f>SUM(H310*I310*J310)</f>
        <v>2851.2</v>
      </c>
      <c r="L310" s="185"/>
    </row>
    <row r="311" spans="1:16" ht="15" customHeight="1">
      <c r="A311" s="764"/>
      <c r="B311" s="158"/>
      <c r="C311" s="158" t="s">
        <v>885</v>
      </c>
      <c r="D311" s="158" t="s">
        <v>106</v>
      </c>
      <c r="E311" s="479"/>
      <c r="F311" s="280">
        <v>1.587</v>
      </c>
      <c r="G311" s="68">
        <v>2.9159999999999999</v>
      </c>
      <c r="H311" s="35">
        <f>G311-F311</f>
        <v>1.329</v>
      </c>
      <c r="I311" s="146">
        <v>4</v>
      </c>
      <c r="J311" s="37">
        <v>450</v>
      </c>
      <c r="K311" s="19">
        <f>SUM(H311*I311*J311)</f>
        <v>2392.1999999999998</v>
      </c>
      <c r="L311" s="185"/>
    </row>
    <row r="312" spans="1:16" ht="15.75" customHeight="1">
      <c r="A312" s="465"/>
      <c r="B312" s="765" t="s">
        <v>282</v>
      </c>
      <c r="C312" s="766"/>
      <c r="D312" s="767"/>
      <c r="E312" s="476"/>
      <c r="F312" s="282"/>
      <c r="G312" s="74"/>
      <c r="H312" s="38">
        <f>SUBTOTAL(9,H310:H311)</f>
        <v>2.9159999999999999</v>
      </c>
      <c r="I312" s="147"/>
      <c r="J312" s="40"/>
      <c r="K312" s="20">
        <f>SUBTOTAL(9,K310:K311)</f>
        <v>5243.4</v>
      </c>
      <c r="L312" s="185"/>
    </row>
    <row r="313" spans="1:16">
      <c r="A313" s="250">
        <v>66</v>
      </c>
      <c r="B313" s="14"/>
      <c r="C313" s="34" t="s">
        <v>283</v>
      </c>
      <c r="D313" s="14" t="s">
        <v>18</v>
      </c>
      <c r="E313" s="274" t="s">
        <v>284</v>
      </c>
      <c r="F313" s="68">
        <v>6.93</v>
      </c>
      <c r="G313" s="68">
        <v>8.49</v>
      </c>
      <c r="H313" s="35">
        <f>G313-F313</f>
        <v>1.5600000000000005</v>
      </c>
      <c r="I313" s="36">
        <v>4.4000000000000004</v>
      </c>
      <c r="J313" s="37">
        <v>300</v>
      </c>
      <c r="K313" s="19">
        <f>SUM(H313*I313*J313)</f>
        <v>2059.2000000000007</v>
      </c>
      <c r="L313" s="204"/>
    </row>
    <row r="314" spans="1:16">
      <c r="A314" s="125"/>
      <c r="B314" s="14"/>
      <c r="C314" s="34" t="s">
        <v>283</v>
      </c>
      <c r="D314" s="14" t="s">
        <v>18</v>
      </c>
      <c r="E314" s="274" t="s">
        <v>285</v>
      </c>
      <c r="F314" s="68">
        <v>8.49</v>
      </c>
      <c r="G314" s="68">
        <v>8.8849999999999998</v>
      </c>
      <c r="H314" s="35">
        <f>G314-F314</f>
        <v>0.39499999999999957</v>
      </c>
      <c r="I314" s="36">
        <v>4.7</v>
      </c>
      <c r="J314" s="37">
        <v>898</v>
      </c>
      <c r="K314" s="19">
        <f>SUM(H314*I314*J314)</f>
        <v>1667.1369999999984</v>
      </c>
      <c r="L314" s="204"/>
    </row>
    <row r="315" spans="1:16">
      <c r="A315" s="125"/>
      <c r="B315" s="14"/>
      <c r="C315" s="34" t="s">
        <v>283</v>
      </c>
      <c r="D315" s="14" t="s">
        <v>18</v>
      </c>
      <c r="E315" s="67" t="s">
        <v>286</v>
      </c>
      <c r="F315" s="68">
        <v>8.8849999999999998</v>
      </c>
      <c r="G315" s="68">
        <v>10.968999999999999</v>
      </c>
      <c r="H315" s="35">
        <f>G315-F315</f>
        <v>2.0839999999999996</v>
      </c>
      <c r="I315" s="36">
        <v>4.7</v>
      </c>
      <c r="J315" s="37">
        <v>300</v>
      </c>
      <c r="K315" s="19">
        <f>SUM(H315*I315*J315)</f>
        <v>2938.4399999999996</v>
      </c>
      <c r="L315" s="204"/>
    </row>
    <row r="316" spans="1:16">
      <c r="A316" s="251"/>
      <c r="B316" s="765" t="s">
        <v>287</v>
      </c>
      <c r="C316" s="766"/>
      <c r="D316" s="767"/>
      <c r="E316" s="257"/>
      <c r="F316" s="74"/>
      <c r="G316" s="74"/>
      <c r="H316" s="38">
        <f>SUM(H313:H315)</f>
        <v>4.0389999999999997</v>
      </c>
      <c r="I316" s="39"/>
      <c r="J316" s="40"/>
      <c r="K316" s="20">
        <f>SUM(K313:K315)</f>
        <v>6664.7769999999982</v>
      </c>
      <c r="L316" s="185"/>
      <c r="P316" s="80"/>
    </row>
    <row r="317" spans="1:16">
      <c r="A317" s="110">
        <v>67</v>
      </c>
      <c r="B317" s="84" t="s">
        <v>1034</v>
      </c>
      <c r="C317" s="83" t="s">
        <v>288</v>
      </c>
      <c r="D317" s="84" t="s">
        <v>28</v>
      </c>
      <c r="E317" s="85" t="s">
        <v>289</v>
      </c>
      <c r="F317" s="86">
        <v>3.5630000000000002</v>
      </c>
      <c r="G317" s="86">
        <v>5.032</v>
      </c>
      <c r="H317" s="86">
        <v>1.4690000000000001</v>
      </c>
      <c r="I317" s="87">
        <v>5.6</v>
      </c>
      <c r="J317" s="88">
        <v>270</v>
      </c>
      <c r="K317" s="19">
        <f>SUM(H317*I317*J317*1.21)</f>
        <v>2687.5648799999999</v>
      </c>
      <c r="L317" s="373"/>
      <c r="M317" s="252"/>
      <c r="N317" s="252"/>
      <c r="O317" s="252"/>
    </row>
    <row r="318" spans="1:16">
      <c r="A318" s="111"/>
      <c r="B318" s="84" t="s">
        <v>1034</v>
      </c>
      <c r="C318" s="83" t="s">
        <v>288</v>
      </c>
      <c r="D318" s="84" t="s">
        <v>28</v>
      </c>
      <c r="E318" s="91"/>
      <c r="F318" s="86">
        <v>5.032</v>
      </c>
      <c r="G318" s="86">
        <v>6.2220000000000004</v>
      </c>
      <c r="H318" s="86">
        <v>1.19</v>
      </c>
      <c r="I318" s="87">
        <v>6.5</v>
      </c>
      <c r="J318" s="88">
        <v>270</v>
      </c>
      <c r="K318" s="19">
        <f>SUM(H318*I318*J318*1.21)</f>
        <v>2527.0244999999995</v>
      </c>
      <c r="L318" s="204"/>
    </row>
    <row r="319" spans="1:16">
      <c r="A319" s="229"/>
      <c r="B319" s="662" t="s">
        <v>886</v>
      </c>
      <c r="C319" s="663"/>
      <c r="D319" s="664"/>
      <c r="E319" s="98"/>
      <c r="F319" s="86"/>
      <c r="G319" s="86"/>
      <c r="H319" s="92">
        <f>SUBTOTAL(9,H317:H318)</f>
        <v>2.6589999999999998</v>
      </c>
      <c r="I319" s="87"/>
      <c r="J319" s="88"/>
      <c r="K319" s="20">
        <f>SUBTOTAL(9,K317:K318)</f>
        <v>5214.5893799999994</v>
      </c>
      <c r="L319" s="185"/>
    </row>
    <row r="320" spans="1:16">
      <c r="A320" s="250">
        <v>68</v>
      </c>
      <c r="B320" s="14" t="s">
        <v>1034</v>
      </c>
      <c r="C320" s="34" t="s">
        <v>290</v>
      </c>
      <c r="D320" s="14" t="s">
        <v>43</v>
      </c>
      <c r="E320" s="67" t="s">
        <v>291</v>
      </c>
      <c r="F320" s="68">
        <v>0</v>
      </c>
      <c r="G320" s="68">
        <v>2.8050000000000002</v>
      </c>
      <c r="H320" s="35">
        <f>G320-F320</f>
        <v>2.8050000000000002</v>
      </c>
      <c r="I320" s="146">
        <v>5</v>
      </c>
      <c r="J320" s="37">
        <v>480</v>
      </c>
      <c r="K320" s="19">
        <f>SUM(H320*I320*J320)</f>
        <v>6732</v>
      </c>
      <c r="L320" s="204"/>
    </row>
    <row r="321" spans="1:13">
      <c r="A321" s="251"/>
      <c r="B321" s="765" t="s">
        <v>292</v>
      </c>
      <c r="C321" s="766"/>
      <c r="D321" s="767"/>
      <c r="E321" s="257"/>
      <c r="F321" s="68"/>
      <c r="G321" s="68"/>
      <c r="H321" s="38">
        <f>SUM(H320)</f>
        <v>2.8050000000000002</v>
      </c>
      <c r="I321" s="146"/>
      <c r="J321" s="37"/>
      <c r="K321" s="20">
        <f>SUM(K320)</f>
        <v>6732</v>
      </c>
      <c r="L321" s="185"/>
    </row>
    <row r="322" spans="1:13">
      <c r="A322" s="250">
        <v>69</v>
      </c>
      <c r="B322" s="208"/>
      <c r="C322" s="14" t="s">
        <v>293</v>
      </c>
      <c r="D322" s="208" t="s">
        <v>46</v>
      </c>
      <c r="E322" s="67" t="s">
        <v>294</v>
      </c>
      <c r="F322" s="68">
        <v>1.5860000000000001</v>
      </c>
      <c r="G322" s="68">
        <v>2.8290000000000002</v>
      </c>
      <c r="H322" s="209">
        <f>SUM(G322-F322)</f>
        <v>1.2430000000000001</v>
      </c>
      <c r="I322" s="116">
        <v>4.2</v>
      </c>
      <c r="J322" s="117">
        <v>400</v>
      </c>
      <c r="K322" s="19">
        <f>SUM(H322*I322*J322)</f>
        <v>2088.2400000000002</v>
      </c>
      <c r="L322" s="185"/>
    </row>
    <row r="323" spans="1:13">
      <c r="A323" s="251"/>
      <c r="B323" s="718" t="s">
        <v>887</v>
      </c>
      <c r="C323" s="719"/>
      <c r="D323" s="720"/>
      <c r="E323" s="73"/>
      <c r="F323" s="74"/>
      <c r="G323" s="74"/>
      <c r="H323" s="38">
        <f>SUM(H322)</f>
        <v>1.2430000000000001</v>
      </c>
      <c r="I323" s="118"/>
      <c r="J323" s="119"/>
      <c r="K323" s="20">
        <f>SUM(K322)</f>
        <v>2088.2400000000002</v>
      </c>
      <c r="L323" s="185"/>
    </row>
    <row r="324" spans="1:13">
      <c r="A324" s="749">
        <v>70</v>
      </c>
      <c r="B324" s="208"/>
      <c r="C324" s="208" t="s">
        <v>295</v>
      </c>
      <c r="D324" s="208" t="s">
        <v>46</v>
      </c>
      <c r="E324" s="67" t="s">
        <v>296</v>
      </c>
      <c r="F324" s="68">
        <v>0</v>
      </c>
      <c r="G324" s="68">
        <v>1.7</v>
      </c>
      <c r="H324" s="209">
        <f>SUM(G324-F324)</f>
        <v>1.7</v>
      </c>
      <c r="I324" s="116">
        <v>3.6</v>
      </c>
      <c r="J324" s="117">
        <v>450</v>
      </c>
      <c r="K324" s="19">
        <f>SUM(H324*I324*J324)</f>
        <v>2754</v>
      </c>
      <c r="L324" s="185"/>
    </row>
    <row r="325" spans="1:13">
      <c r="A325" s="750"/>
      <c r="B325" s="718" t="s">
        <v>888</v>
      </c>
      <c r="C325" s="719"/>
      <c r="D325" s="720"/>
      <c r="E325" s="73"/>
      <c r="F325" s="74"/>
      <c r="G325" s="74"/>
      <c r="H325" s="210">
        <f>SUM(H324)</f>
        <v>1.7</v>
      </c>
      <c r="I325" s="118"/>
      <c r="J325" s="119"/>
      <c r="K325" s="20">
        <f>SUM(K324)</f>
        <v>2754</v>
      </c>
      <c r="L325" s="243"/>
      <c r="M325" s="80"/>
    </row>
    <row r="326" spans="1:13">
      <c r="A326" s="737">
        <v>71</v>
      </c>
      <c r="B326" s="121"/>
      <c r="C326" s="121" t="s">
        <v>889</v>
      </c>
      <c r="D326" s="121" t="s">
        <v>106</v>
      </c>
      <c r="E326" s="479" t="s">
        <v>297</v>
      </c>
      <c r="F326" s="280">
        <v>0</v>
      </c>
      <c r="G326" s="68">
        <v>0.40200000000000002</v>
      </c>
      <c r="H326" s="35">
        <f t="shared" ref="H326:H331" si="12">G326-F326</f>
        <v>0.40200000000000002</v>
      </c>
      <c r="I326" s="146">
        <v>4.4328358208955221</v>
      </c>
      <c r="J326" s="37">
        <v>500</v>
      </c>
      <c r="K326" s="19">
        <f t="shared" ref="K326:K331" si="13">SUM(H326*I326*J326)</f>
        <v>891</v>
      </c>
      <c r="L326" s="185"/>
    </row>
    <row r="327" spans="1:13">
      <c r="A327" s="738">
        <v>13</v>
      </c>
      <c r="B327" s="482"/>
      <c r="C327" s="121" t="s">
        <v>889</v>
      </c>
      <c r="D327" s="482" t="s">
        <v>106</v>
      </c>
      <c r="E327" s="293"/>
      <c r="F327" s="280">
        <v>0.40200000000000002</v>
      </c>
      <c r="G327" s="68">
        <v>1.278</v>
      </c>
      <c r="H327" s="35">
        <f t="shared" si="12"/>
        <v>0.876</v>
      </c>
      <c r="I327" s="146">
        <v>4.5</v>
      </c>
      <c r="J327" s="37">
        <v>500</v>
      </c>
      <c r="K327" s="19">
        <f t="shared" si="13"/>
        <v>1971</v>
      </c>
      <c r="L327" s="185"/>
    </row>
    <row r="328" spans="1:13">
      <c r="A328" s="738">
        <v>13</v>
      </c>
      <c r="B328" s="279"/>
      <c r="C328" s="121" t="s">
        <v>889</v>
      </c>
      <c r="D328" s="279" t="s">
        <v>106</v>
      </c>
      <c r="E328" s="293"/>
      <c r="F328" s="280">
        <v>1.278</v>
      </c>
      <c r="G328" s="68">
        <v>2.0550000000000002</v>
      </c>
      <c r="H328" s="35">
        <f t="shared" si="12"/>
        <v>0.77700000000000014</v>
      </c>
      <c r="I328" s="146">
        <v>4.5</v>
      </c>
      <c r="J328" s="37">
        <v>500</v>
      </c>
      <c r="K328" s="19">
        <f t="shared" si="13"/>
        <v>1748.2500000000002</v>
      </c>
      <c r="L328" s="185"/>
    </row>
    <row r="329" spans="1:13">
      <c r="A329" s="738">
        <v>13</v>
      </c>
      <c r="B329" s="482"/>
      <c r="C329" s="121" t="s">
        <v>889</v>
      </c>
      <c r="D329" s="482" t="s">
        <v>106</v>
      </c>
      <c r="E329" s="293"/>
      <c r="F329" s="280">
        <v>2.0550000000000002</v>
      </c>
      <c r="G329" s="68">
        <v>2.7370000000000001</v>
      </c>
      <c r="H329" s="35">
        <f t="shared" si="12"/>
        <v>0.68199999999999994</v>
      </c>
      <c r="I329" s="146">
        <v>4.5</v>
      </c>
      <c r="J329" s="37">
        <v>500</v>
      </c>
      <c r="K329" s="19">
        <f t="shared" si="13"/>
        <v>1534.5</v>
      </c>
      <c r="L329" s="185"/>
    </row>
    <row r="330" spans="1:13">
      <c r="A330" s="738">
        <v>13</v>
      </c>
      <c r="B330" s="279"/>
      <c r="C330" s="121" t="s">
        <v>889</v>
      </c>
      <c r="D330" s="279" t="s">
        <v>106</v>
      </c>
      <c r="E330" s="293"/>
      <c r="F330" s="280">
        <v>2.7370000000000001</v>
      </c>
      <c r="G330" s="68">
        <v>4.1849999999999996</v>
      </c>
      <c r="H330" s="35">
        <f t="shared" si="12"/>
        <v>1.4479999999999995</v>
      </c>
      <c r="I330" s="146">
        <v>4.5</v>
      </c>
      <c r="J330" s="37">
        <v>500</v>
      </c>
      <c r="K330" s="19">
        <f t="shared" si="13"/>
        <v>3257.9999999999991</v>
      </c>
      <c r="L330" s="185"/>
    </row>
    <row r="331" spans="1:13">
      <c r="A331" s="738">
        <v>13</v>
      </c>
      <c r="B331" s="292"/>
      <c r="C331" s="121" t="s">
        <v>889</v>
      </c>
      <c r="D331" s="292" t="s">
        <v>106</v>
      </c>
      <c r="E331" s="464"/>
      <c r="F331" s="280">
        <v>4.1849999999999996</v>
      </c>
      <c r="G331" s="68">
        <v>5.4429999999999996</v>
      </c>
      <c r="H331" s="35">
        <f t="shared" si="12"/>
        <v>1.258</v>
      </c>
      <c r="I331" s="146">
        <v>4.5</v>
      </c>
      <c r="J331" s="37">
        <v>500</v>
      </c>
      <c r="K331" s="19">
        <f t="shared" si="13"/>
        <v>2830.5</v>
      </c>
      <c r="L331" s="185"/>
    </row>
    <row r="332" spans="1:13">
      <c r="A332" s="465"/>
      <c r="B332" s="718" t="s">
        <v>298</v>
      </c>
      <c r="C332" s="719"/>
      <c r="D332" s="720"/>
      <c r="E332" s="281"/>
      <c r="F332" s="282"/>
      <c r="G332" s="74"/>
      <c r="H332" s="38">
        <f>SUBTOTAL(9,H326:H331)</f>
        <v>5.4429999999999996</v>
      </c>
      <c r="I332" s="147"/>
      <c r="J332" s="40"/>
      <c r="K332" s="20">
        <f>SUBTOTAL(9,K326:K331)</f>
        <v>12233.25</v>
      </c>
      <c r="L332" s="185"/>
    </row>
    <row r="333" spans="1:13">
      <c r="A333" s="250">
        <v>72</v>
      </c>
      <c r="B333" s="14"/>
      <c r="C333" s="34" t="s">
        <v>299</v>
      </c>
      <c r="D333" s="14" t="s">
        <v>37</v>
      </c>
      <c r="E333" s="274" t="s">
        <v>300</v>
      </c>
      <c r="F333" s="68">
        <v>0</v>
      </c>
      <c r="G333" s="68">
        <v>0.79400000000000004</v>
      </c>
      <c r="H333" s="35">
        <f>G333-F333</f>
        <v>0.79400000000000004</v>
      </c>
      <c r="I333" s="146">
        <v>4.5999999999999996</v>
      </c>
      <c r="J333" s="37">
        <v>400</v>
      </c>
      <c r="K333" s="19">
        <f>SUM(H333*I333*J333)</f>
        <v>1460.96</v>
      </c>
      <c r="L333" s="204"/>
    </row>
    <row r="334" spans="1:13">
      <c r="A334" s="125"/>
      <c r="B334" s="14"/>
      <c r="C334" s="34" t="s">
        <v>299</v>
      </c>
      <c r="D334" s="14" t="s">
        <v>37</v>
      </c>
      <c r="E334" s="259"/>
      <c r="F334" s="68">
        <v>0.79400000000000004</v>
      </c>
      <c r="G334" s="68">
        <v>2.6520000000000001</v>
      </c>
      <c r="H334" s="35">
        <f>G334-F334</f>
        <v>1.8580000000000001</v>
      </c>
      <c r="I334" s="146">
        <v>4.5</v>
      </c>
      <c r="J334" s="37">
        <v>600</v>
      </c>
      <c r="K334" s="19">
        <f>SUM(H334*I334*J334)</f>
        <v>5016.6000000000004</v>
      </c>
      <c r="L334" s="204"/>
    </row>
    <row r="335" spans="1:13">
      <c r="A335" s="125"/>
      <c r="B335" s="14"/>
      <c r="C335" s="34" t="s">
        <v>299</v>
      </c>
      <c r="D335" s="14" t="s">
        <v>37</v>
      </c>
      <c r="E335" s="259"/>
      <c r="F335" s="68">
        <v>2.6520000000000001</v>
      </c>
      <c r="G335" s="68">
        <v>3.665</v>
      </c>
      <c r="H335" s="35">
        <f>G335-F335</f>
        <v>1.0129999999999999</v>
      </c>
      <c r="I335" s="146">
        <v>5</v>
      </c>
      <c r="J335" s="37">
        <v>600</v>
      </c>
      <c r="K335" s="19">
        <f>SUM(H335*I335*J335)</f>
        <v>3038.9999999999995</v>
      </c>
      <c r="L335" s="204"/>
    </row>
    <row r="336" spans="1:13">
      <c r="A336" s="125"/>
      <c r="B336" s="14"/>
      <c r="C336" s="34" t="s">
        <v>299</v>
      </c>
      <c r="D336" s="14" t="s">
        <v>37</v>
      </c>
      <c r="E336" s="255"/>
      <c r="F336" s="68">
        <v>3.665</v>
      </c>
      <c r="G336" s="68">
        <v>4.3019999999999996</v>
      </c>
      <c r="H336" s="35">
        <f>G336-F336</f>
        <v>0.63699999999999957</v>
      </c>
      <c r="I336" s="146">
        <v>5</v>
      </c>
      <c r="J336" s="37">
        <v>400</v>
      </c>
      <c r="K336" s="19">
        <f>SUM(H336*I336*J336)</f>
        <v>1273.9999999999991</v>
      </c>
      <c r="L336" s="204"/>
    </row>
    <row r="337" spans="1:12">
      <c r="A337" s="251"/>
      <c r="B337" s="718" t="s">
        <v>301</v>
      </c>
      <c r="C337" s="719"/>
      <c r="D337" s="720"/>
      <c r="E337" s="255"/>
      <c r="F337" s="68"/>
      <c r="G337" s="68"/>
      <c r="H337" s="38">
        <f>SUM(H333:H336)</f>
        <v>4.3019999999999996</v>
      </c>
      <c r="I337" s="146"/>
      <c r="J337" s="37"/>
      <c r="K337" s="20">
        <f>SUBTOTAL(9,K333:K336)</f>
        <v>10790.559999999998</v>
      </c>
      <c r="L337" s="243"/>
    </row>
    <row r="338" spans="1:12">
      <c r="A338" s="544"/>
      <c r="B338" s="564"/>
      <c r="C338" s="564"/>
      <c r="D338" s="564"/>
      <c r="E338" s="408"/>
      <c r="F338" s="365"/>
      <c r="G338" s="365"/>
      <c r="H338" s="380"/>
      <c r="I338" s="381"/>
      <c r="J338" s="383"/>
      <c r="K338" s="57"/>
      <c r="L338" s="185"/>
    </row>
    <row r="339" spans="1:12">
      <c r="A339" s="237"/>
      <c r="B339" s="548"/>
      <c r="C339" s="548"/>
      <c r="D339" s="548"/>
      <c r="E339" s="409"/>
      <c r="F339" s="346"/>
      <c r="G339" s="346"/>
      <c r="H339" s="225"/>
      <c r="I339" s="218"/>
      <c r="J339" s="226"/>
      <c r="K339" s="126"/>
      <c r="L339" s="185"/>
    </row>
    <row r="340" spans="1:12">
      <c r="A340" s="658">
        <v>13</v>
      </c>
      <c r="B340" s="658"/>
      <c r="C340" s="658"/>
      <c r="D340" s="658"/>
      <c r="E340" s="658"/>
      <c r="F340" s="658"/>
      <c r="G340" s="658"/>
      <c r="H340" s="658"/>
      <c r="I340" s="658"/>
      <c r="J340" s="658"/>
      <c r="K340" s="658"/>
      <c r="L340" s="185"/>
    </row>
    <row r="341" spans="1:12" ht="15.75" thickBot="1">
      <c r="A341" s="237"/>
      <c r="B341" s="548"/>
      <c r="C341" s="548"/>
      <c r="D341" s="548"/>
      <c r="E341" s="409"/>
      <c r="F341" s="346"/>
      <c r="G341" s="346"/>
      <c r="H341" s="225"/>
      <c r="I341" s="218"/>
      <c r="J341" s="226"/>
      <c r="K341" s="126"/>
      <c r="L341" s="185"/>
    </row>
    <row r="342" spans="1:12" ht="36">
      <c r="A342" s="177" t="s">
        <v>0</v>
      </c>
      <c r="B342" s="178" t="s">
        <v>1</v>
      </c>
      <c r="C342" s="179" t="s">
        <v>2</v>
      </c>
      <c r="D342" s="180" t="s">
        <v>3</v>
      </c>
      <c r="E342" s="179" t="s">
        <v>4</v>
      </c>
      <c r="F342" s="687" t="s">
        <v>5</v>
      </c>
      <c r="G342" s="688"/>
      <c r="H342" s="181" t="s">
        <v>6</v>
      </c>
      <c r="I342" s="182" t="s">
        <v>7</v>
      </c>
      <c r="J342" s="183" t="s">
        <v>8</v>
      </c>
      <c r="K342" s="393" t="s">
        <v>9</v>
      </c>
      <c r="L342" s="185"/>
    </row>
    <row r="343" spans="1:12" ht="15.2" customHeight="1" thickBot="1">
      <c r="A343" s="186" t="s">
        <v>10</v>
      </c>
      <c r="B343" s="187"/>
      <c r="C343" s="188"/>
      <c r="D343" s="189"/>
      <c r="E343" s="190"/>
      <c r="F343" s="191" t="s">
        <v>11</v>
      </c>
      <c r="G343" s="192" t="s">
        <v>12</v>
      </c>
      <c r="H343" s="193" t="s">
        <v>13</v>
      </c>
      <c r="I343" s="194" t="s">
        <v>14</v>
      </c>
      <c r="J343" s="195" t="s">
        <v>15</v>
      </c>
      <c r="K343" s="394" t="s">
        <v>16</v>
      </c>
      <c r="L343" s="185"/>
    </row>
    <row r="344" spans="1:12" ht="4.1500000000000004" customHeight="1">
      <c r="A344" s="197"/>
      <c r="B344" s="565"/>
      <c r="C344" s="179"/>
      <c r="D344" s="565"/>
      <c r="E344" s="200"/>
      <c r="F344" s="542"/>
      <c r="G344" s="542"/>
      <c r="H344" s="542"/>
      <c r="I344" s="543"/>
      <c r="J344" s="179"/>
      <c r="K344" s="203"/>
      <c r="L344" s="185"/>
    </row>
    <row r="345" spans="1:12" ht="15" customHeight="1">
      <c r="A345" s="637">
        <v>73</v>
      </c>
      <c r="B345" s="14" t="s">
        <v>1035</v>
      </c>
      <c r="C345" s="34" t="s">
        <v>302</v>
      </c>
      <c r="D345" s="14" t="s">
        <v>37</v>
      </c>
      <c r="E345" s="274" t="s">
        <v>303</v>
      </c>
      <c r="F345" s="68">
        <v>7.0449999999999999</v>
      </c>
      <c r="G345" s="68">
        <v>8.4429999999999996</v>
      </c>
      <c r="H345" s="35">
        <f>G345-F345</f>
        <v>1.3979999999999997</v>
      </c>
      <c r="I345" s="146">
        <v>4.5</v>
      </c>
      <c r="J345" s="37">
        <v>400</v>
      </c>
      <c r="K345" s="19">
        <f>SUM(H345*I345*J345)</f>
        <v>2516.3999999999996</v>
      </c>
      <c r="L345" s="185"/>
    </row>
    <row r="346" spans="1:12" ht="15" customHeight="1">
      <c r="A346" s="125"/>
      <c r="B346" s="14"/>
      <c r="C346" s="34" t="s">
        <v>302</v>
      </c>
      <c r="D346" s="14" t="s">
        <v>37</v>
      </c>
      <c r="E346" s="255"/>
      <c r="F346" s="68">
        <v>8.4429999999999996</v>
      </c>
      <c r="G346" s="68">
        <v>8.7919999999999998</v>
      </c>
      <c r="H346" s="35">
        <f>G346-F346</f>
        <v>0.3490000000000002</v>
      </c>
      <c r="I346" s="146">
        <v>4.5</v>
      </c>
      <c r="J346" s="37">
        <v>500</v>
      </c>
      <c r="K346" s="19">
        <f>SUM(H346*I346*J346)</f>
        <v>785.25000000000045</v>
      </c>
      <c r="L346" s="185"/>
    </row>
    <row r="347" spans="1:12" ht="15" customHeight="1">
      <c r="A347" s="125"/>
      <c r="B347" s="14"/>
      <c r="C347" s="34" t="s">
        <v>302</v>
      </c>
      <c r="D347" s="14" t="s">
        <v>37</v>
      </c>
      <c r="E347" s="259"/>
      <c r="F347" s="68">
        <v>9.2260000000000009</v>
      </c>
      <c r="G347" s="68">
        <v>10.122999999999999</v>
      </c>
      <c r="H347" s="35">
        <f>G347-F347</f>
        <v>0.89699999999999847</v>
      </c>
      <c r="I347" s="146">
        <v>4</v>
      </c>
      <c r="J347" s="37">
        <v>500</v>
      </c>
      <c r="K347" s="19">
        <f>SUM(H347*I347*J347)</f>
        <v>1793.9999999999968</v>
      </c>
      <c r="L347" s="185"/>
    </row>
    <row r="348" spans="1:12" ht="15" customHeight="1">
      <c r="A348" s="125"/>
      <c r="B348" s="14"/>
      <c r="C348" s="34" t="s">
        <v>302</v>
      </c>
      <c r="D348" s="14" t="s">
        <v>37</v>
      </c>
      <c r="E348" s="259"/>
      <c r="F348" s="68">
        <v>10.122999999999999</v>
      </c>
      <c r="G348" s="68">
        <v>11.12</v>
      </c>
      <c r="H348" s="35">
        <f>G348-F348</f>
        <v>0.99699999999999989</v>
      </c>
      <c r="I348" s="146">
        <v>3.5</v>
      </c>
      <c r="J348" s="37">
        <v>400</v>
      </c>
      <c r="K348" s="19">
        <f>SUM(H348*I348*J348)</f>
        <v>1395.7999999999997</v>
      </c>
      <c r="L348" s="185"/>
    </row>
    <row r="349" spans="1:12" ht="15" customHeight="1">
      <c r="A349" s="125"/>
      <c r="B349" s="14"/>
      <c r="C349" s="34" t="s">
        <v>302</v>
      </c>
      <c r="D349" s="14" t="s">
        <v>37</v>
      </c>
      <c r="E349" s="255"/>
      <c r="F349" s="68">
        <v>11.12</v>
      </c>
      <c r="G349" s="68">
        <v>11.935</v>
      </c>
      <c r="H349" s="35">
        <f>G349-F349</f>
        <v>0.81500000000000128</v>
      </c>
      <c r="I349" s="146">
        <v>4</v>
      </c>
      <c r="J349" s="37">
        <v>400</v>
      </c>
      <c r="K349" s="19">
        <f>SUM(H349*I349*J349)</f>
        <v>1304.000000000002</v>
      </c>
      <c r="L349" s="185"/>
    </row>
    <row r="350" spans="1:12" ht="15" customHeight="1">
      <c r="A350" s="251"/>
      <c r="B350" s="718" t="s">
        <v>304</v>
      </c>
      <c r="C350" s="719"/>
      <c r="D350" s="720"/>
      <c r="E350" s="255"/>
      <c r="F350" s="68"/>
      <c r="G350" s="68"/>
      <c r="H350" s="38">
        <f>SUM(H345:H349)</f>
        <v>4.4559999999999995</v>
      </c>
      <c r="I350" s="146"/>
      <c r="J350" s="37"/>
      <c r="K350" s="20">
        <f>SUBTOTAL(9,K345:K349)</f>
        <v>7795.4499999999989</v>
      </c>
      <c r="L350" s="185"/>
    </row>
    <row r="351" spans="1:12">
      <c r="A351" s="737">
        <v>74</v>
      </c>
      <c r="B351" s="121"/>
      <c r="C351" s="121" t="s">
        <v>739</v>
      </c>
      <c r="D351" s="121" t="s">
        <v>106</v>
      </c>
      <c r="E351" s="351" t="s">
        <v>305</v>
      </c>
      <c r="F351" s="280">
        <v>3.621</v>
      </c>
      <c r="G351" s="68">
        <v>3.8</v>
      </c>
      <c r="H351" s="35">
        <f>G351-F351</f>
        <v>0.17899999999999983</v>
      </c>
      <c r="I351" s="146">
        <v>5.2</v>
      </c>
      <c r="J351" s="37">
        <v>450</v>
      </c>
      <c r="K351" s="19">
        <f>SUM(H351*I351*J351)</f>
        <v>418.85999999999956</v>
      </c>
      <c r="L351" s="185"/>
    </row>
    <row r="352" spans="1:12">
      <c r="A352" s="738">
        <v>14</v>
      </c>
      <c r="B352" s="279"/>
      <c r="C352" s="121" t="s">
        <v>739</v>
      </c>
      <c r="D352" s="279" t="s">
        <v>106</v>
      </c>
      <c r="E352" s="293"/>
      <c r="F352" s="280">
        <v>3.8</v>
      </c>
      <c r="G352" s="68">
        <v>3.968</v>
      </c>
      <c r="H352" s="35">
        <f>G352-F352</f>
        <v>0.16800000000000015</v>
      </c>
      <c r="I352" s="146">
        <v>5</v>
      </c>
      <c r="J352" s="37">
        <v>750</v>
      </c>
      <c r="K352" s="19">
        <f>SUM(H352*I352*J352)</f>
        <v>630.00000000000057</v>
      </c>
      <c r="L352" s="185"/>
    </row>
    <row r="353" spans="1:13">
      <c r="A353" s="738">
        <v>14</v>
      </c>
      <c r="B353" s="292"/>
      <c r="C353" s="121" t="s">
        <v>739</v>
      </c>
      <c r="D353" s="292" t="s">
        <v>106</v>
      </c>
      <c r="E353" s="464"/>
      <c r="F353" s="280">
        <v>3.968</v>
      </c>
      <c r="G353" s="68">
        <v>5.7560000000000002</v>
      </c>
      <c r="H353" s="35">
        <f>G353-F353</f>
        <v>1.7880000000000003</v>
      </c>
      <c r="I353" s="146">
        <v>5.5</v>
      </c>
      <c r="J353" s="37">
        <v>450</v>
      </c>
      <c r="K353" s="19">
        <f>SUM(H353*I353*J353)</f>
        <v>4425.3</v>
      </c>
      <c r="L353" s="185"/>
    </row>
    <row r="354" spans="1:13">
      <c r="A354" s="398"/>
      <c r="B354" s="662" t="s">
        <v>306</v>
      </c>
      <c r="C354" s="663"/>
      <c r="D354" s="664"/>
      <c r="E354" s="281"/>
      <c r="F354" s="282"/>
      <c r="G354" s="74"/>
      <c r="H354" s="38">
        <f>SUBTOTAL(9,H351:H353)</f>
        <v>2.1350000000000002</v>
      </c>
      <c r="I354" s="147"/>
      <c r="J354" s="40"/>
      <c r="K354" s="20">
        <f>SUBTOTAL(9,K351:K353)</f>
        <v>5474.16</v>
      </c>
      <c r="L354" s="185"/>
    </row>
    <row r="355" spans="1:13">
      <c r="A355" s="330">
        <v>75</v>
      </c>
      <c r="B355" s="120"/>
      <c r="C355" s="266" t="s">
        <v>307</v>
      </c>
      <c r="D355" s="120" t="s">
        <v>110</v>
      </c>
      <c r="E355" s="268" t="s">
        <v>308</v>
      </c>
      <c r="F355" s="269">
        <v>0</v>
      </c>
      <c r="G355" s="269">
        <v>1.786</v>
      </c>
      <c r="H355" s="211">
        <f t="shared" ref="H355:H360" si="14">G355-F355</f>
        <v>1.786</v>
      </c>
      <c r="I355" s="212">
        <v>5.5</v>
      </c>
      <c r="J355" s="213">
        <v>385</v>
      </c>
      <c r="K355" s="328">
        <f t="shared" ref="K355:K360" si="15">SUM(H355*I355*J355)</f>
        <v>3781.855</v>
      </c>
      <c r="L355" s="185"/>
    </row>
    <row r="356" spans="1:13">
      <c r="A356" s="329"/>
      <c r="B356" s="120"/>
      <c r="C356" s="266" t="s">
        <v>307</v>
      </c>
      <c r="D356" s="120" t="s">
        <v>110</v>
      </c>
      <c r="E356" s="268"/>
      <c r="F356" s="269">
        <v>1.786</v>
      </c>
      <c r="G356" s="269">
        <v>2.198</v>
      </c>
      <c r="H356" s="211">
        <f t="shared" si="14"/>
        <v>0.41199999999999992</v>
      </c>
      <c r="I356" s="212">
        <v>5.5</v>
      </c>
      <c r="J356" s="213">
        <v>890</v>
      </c>
      <c r="K356" s="328">
        <f t="shared" si="15"/>
        <v>2016.7399999999996</v>
      </c>
      <c r="L356" s="185"/>
    </row>
    <row r="357" spans="1:13">
      <c r="A357" s="329"/>
      <c r="B357" s="120"/>
      <c r="C357" s="266" t="s">
        <v>307</v>
      </c>
      <c r="D357" s="120" t="s">
        <v>110</v>
      </c>
      <c r="E357" s="268"/>
      <c r="F357" s="269">
        <v>2.198</v>
      </c>
      <c r="G357" s="269">
        <v>3.2669999999999999</v>
      </c>
      <c r="H357" s="211">
        <f t="shared" si="14"/>
        <v>1.069</v>
      </c>
      <c r="I357" s="212">
        <v>5.5</v>
      </c>
      <c r="J357" s="213">
        <v>385</v>
      </c>
      <c r="K357" s="328">
        <f t="shared" si="15"/>
        <v>2263.6075000000001</v>
      </c>
      <c r="L357" s="185"/>
    </row>
    <row r="358" spans="1:13">
      <c r="A358" s="329"/>
      <c r="B358" s="120"/>
      <c r="C358" s="266" t="s">
        <v>307</v>
      </c>
      <c r="D358" s="120" t="s">
        <v>110</v>
      </c>
      <c r="E358" s="268"/>
      <c r="F358" s="269">
        <v>3.2669999999999999</v>
      </c>
      <c r="G358" s="269">
        <v>3.7549999999999999</v>
      </c>
      <c r="H358" s="211">
        <f t="shared" si="14"/>
        <v>0.48799999999999999</v>
      </c>
      <c r="I358" s="212">
        <v>4.5999999999999996</v>
      </c>
      <c r="J358" s="213">
        <v>890</v>
      </c>
      <c r="K358" s="328">
        <f t="shared" si="15"/>
        <v>1997.8719999999996</v>
      </c>
      <c r="L358" s="185"/>
    </row>
    <row r="359" spans="1:13">
      <c r="A359" s="329"/>
      <c r="B359" s="120"/>
      <c r="C359" s="266" t="s">
        <v>307</v>
      </c>
      <c r="D359" s="120" t="s">
        <v>110</v>
      </c>
      <c r="E359" s="268"/>
      <c r="F359" s="269">
        <v>3.7549999999999999</v>
      </c>
      <c r="G359" s="269">
        <v>5.2140000000000004</v>
      </c>
      <c r="H359" s="211">
        <f t="shared" si="14"/>
        <v>1.4590000000000005</v>
      </c>
      <c r="I359" s="212">
        <v>4.5</v>
      </c>
      <c r="J359" s="213">
        <v>385</v>
      </c>
      <c r="K359" s="328">
        <f t="shared" si="15"/>
        <v>2527.7175000000007</v>
      </c>
      <c r="L359" s="185"/>
    </row>
    <row r="360" spans="1:13">
      <c r="A360" s="329"/>
      <c r="B360" s="120"/>
      <c r="C360" s="266" t="s">
        <v>307</v>
      </c>
      <c r="D360" s="120" t="s">
        <v>110</v>
      </c>
      <c r="E360" s="268"/>
      <c r="F360" s="269">
        <v>5.2140000000000004</v>
      </c>
      <c r="G360" s="269">
        <v>5.4669999999999996</v>
      </c>
      <c r="H360" s="211">
        <f t="shared" si="14"/>
        <v>0.25299999999999923</v>
      </c>
      <c r="I360" s="212">
        <v>4.8</v>
      </c>
      <c r="J360" s="213">
        <v>890</v>
      </c>
      <c r="K360" s="328">
        <f t="shared" si="15"/>
        <v>1080.8159999999966</v>
      </c>
      <c r="L360" s="185"/>
    </row>
    <row r="361" spans="1:13">
      <c r="A361" s="228"/>
      <c r="B361" s="662" t="s">
        <v>890</v>
      </c>
      <c r="C361" s="663"/>
      <c r="D361" s="664"/>
      <c r="E361" s="270"/>
      <c r="F361" s="469"/>
      <c r="G361" s="469"/>
      <c r="H361" s="114">
        <f>SUBTOTAL(9,H355:H360)</f>
        <v>5.4669999999999996</v>
      </c>
      <c r="I361" s="115"/>
      <c r="J361" s="79"/>
      <c r="K361" s="79">
        <f>SUBTOTAL(9,K355:K360)</f>
        <v>13668.607999999997</v>
      </c>
      <c r="L361" s="243"/>
      <c r="M361" s="80"/>
    </row>
    <row r="362" spans="1:13">
      <c r="A362" s="235">
        <v>76</v>
      </c>
      <c r="B362" s="41"/>
      <c r="C362" s="41" t="s">
        <v>309</v>
      </c>
      <c r="D362" s="14" t="s">
        <v>18</v>
      </c>
      <c r="E362" s="54" t="s">
        <v>310</v>
      </c>
      <c r="F362" s="26">
        <v>3.0550000000000002</v>
      </c>
      <c r="G362" s="26">
        <v>3.75</v>
      </c>
      <c r="H362" s="26">
        <f>G362-F362</f>
        <v>0.69499999999999984</v>
      </c>
      <c r="I362" s="142">
        <v>4.0999999999999996</v>
      </c>
      <c r="J362" s="41">
        <v>294</v>
      </c>
      <c r="K362" s="19">
        <f>SUM(H362*I362*J362)</f>
        <v>837.7529999999997</v>
      </c>
      <c r="L362" s="204"/>
    </row>
    <row r="363" spans="1:13">
      <c r="A363" s="230"/>
      <c r="B363" s="41"/>
      <c r="C363" s="41" t="s">
        <v>309</v>
      </c>
      <c r="D363" s="14" t="s">
        <v>18</v>
      </c>
      <c r="E363" s="54" t="s">
        <v>312</v>
      </c>
      <c r="F363" s="26">
        <v>5.44</v>
      </c>
      <c r="G363" s="26">
        <v>5.65</v>
      </c>
      <c r="H363" s="26">
        <f>G363-F363</f>
        <v>0.20999999999999996</v>
      </c>
      <c r="I363" s="142">
        <v>4</v>
      </c>
      <c r="J363" s="41">
        <v>294</v>
      </c>
      <c r="K363" s="19">
        <f>SUM(H363*I363*J363)</f>
        <v>246.95999999999995</v>
      </c>
      <c r="L363" s="204"/>
    </row>
    <row r="364" spans="1:13">
      <c r="A364" s="230"/>
      <c r="B364" s="41"/>
      <c r="C364" s="41" t="s">
        <v>309</v>
      </c>
      <c r="D364" s="14" t="s">
        <v>18</v>
      </c>
      <c r="E364" s="55" t="s">
        <v>313</v>
      </c>
      <c r="F364" s="26">
        <v>5.65</v>
      </c>
      <c r="G364" s="26">
        <v>5.93</v>
      </c>
      <c r="H364" s="26">
        <f>G364-F364</f>
        <v>0.27999999999999936</v>
      </c>
      <c r="I364" s="142">
        <v>4</v>
      </c>
      <c r="J364" s="41">
        <v>855</v>
      </c>
      <c r="K364" s="19">
        <f>SUM(H364*I364*J364)</f>
        <v>957.59999999999786</v>
      </c>
      <c r="L364" s="204"/>
    </row>
    <row r="365" spans="1:13">
      <c r="A365" s="230"/>
      <c r="B365" s="41"/>
      <c r="C365" s="41" t="s">
        <v>309</v>
      </c>
      <c r="D365" s="14" t="s">
        <v>18</v>
      </c>
      <c r="E365" s="55" t="s">
        <v>314</v>
      </c>
      <c r="F365" s="26">
        <v>5.93</v>
      </c>
      <c r="G365" s="26">
        <v>6.2</v>
      </c>
      <c r="H365" s="26">
        <f>G365-F365</f>
        <v>0.27000000000000046</v>
      </c>
      <c r="I365" s="142">
        <v>4</v>
      </c>
      <c r="J365" s="41">
        <v>294</v>
      </c>
      <c r="K365" s="19">
        <f>SUM(H365*I365*J365)</f>
        <v>317.52000000000055</v>
      </c>
      <c r="L365" s="204"/>
    </row>
    <row r="366" spans="1:13">
      <c r="A366" s="231"/>
      <c r="B366" s="662" t="s">
        <v>905</v>
      </c>
      <c r="C366" s="663"/>
      <c r="D366" s="664"/>
      <c r="E366" s="56"/>
      <c r="F366" s="29"/>
      <c r="G366" s="29"/>
      <c r="H366" s="29">
        <f>SUM(H362:H365)</f>
        <v>1.4549999999999996</v>
      </c>
      <c r="I366" s="155"/>
      <c r="J366" s="154"/>
      <c r="K366" s="20">
        <f>SUM(K362:K365)</f>
        <v>2359.8329999999983</v>
      </c>
      <c r="L366" s="185"/>
    </row>
    <row r="367" spans="1:13">
      <c r="A367" s="235">
        <v>77</v>
      </c>
      <c r="B367" s="41" t="s">
        <v>315</v>
      </c>
      <c r="C367" s="41" t="s">
        <v>316</v>
      </c>
      <c r="D367" s="14" t="s">
        <v>18</v>
      </c>
      <c r="E367" s="31" t="s">
        <v>317</v>
      </c>
      <c r="F367" s="26">
        <v>1.39</v>
      </c>
      <c r="G367" s="26">
        <v>2.2250000000000001</v>
      </c>
      <c r="H367" s="26">
        <f>G367-F367</f>
        <v>0.83500000000000019</v>
      </c>
      <c r="I367" s="142">
        <v>5.2</v>
      </c>
      <c r="J367" s="41">
        <v>329</v>
      </c>
      <c r="K367" s="19">
        <f>SUM(H367*I367*J367)</f>
        <v>1428.5180000000005</v>
      </c>
      <c r="L367" s="204"/>
    </row>
    <row r="368" spans="1:13">
      <c r="A368" s="231"/>
      <c r="B368" s="662" t="s">
        <v>318</v>
      </c>
      <c r="C368" s="663"/>
      <c r="D368" s="664"/>
      <c r="E368" s="55"/>
      <c r="F368" s="29"/>
      <c r="G368" s="29"/>
      <c r="H368" s="29">
        <f>SUM(H367)</f>
        <v>0.83500000000000019</v>
      </c>
      <c r="I368" s="155"/>
      <c r="J368" s="154"/>
      <c r="K368" s="20">
        <f>SUM(K367)</f>
        <v>1428.5180000000005</v>
      </c>
      <c r="L368" s="185"/>
    </row>
    <row r="369" spans="1:12">
      <c r="A369" s="110">
        <v>78</v>
      </c>
      <c r="B369" s="84"/>
      <c r="C369" s="83" t="s">
        <v>319</v>
      </c>
      <c r="D369" s="84" t="s">
        <v>28</v>
      </c>
      <c r="E369" s="85" t="s">
        <v>320</v>
      </c>
      <c r="F369" s="86">
        <v>0</v>
      </c>
      <c r="G369" s="86">
        <v>0.56100000000000005</v>
      </c>
      <c r="H369" s="86">
        <v>0.56100000000000005</v>
      </c>
      <c r="I369" s="87">
        <v>4.9000000000000004</v>
      </c>
      <c r="J369" s="88">
        <v>550</v>
      </c>
      <c r="K369" s="19">
        <f>SUM(H369*I369*J369*1.21)</f>
        <v>1829.3929500000002</v>
      </c>
      <c r="L369" s="204"/>
    </row>
    <row r="370" spans="1:12">
      <c r="A370" s="111"/>
      <c r="B370" s="84"/>
      <c r="C370" s="83" t="s">
        <v>319</v>
      </c>
      <c r="D370" s="84" t="s">
        <v>28</v>
      </c>
      <c r="E370" s="85"/>
      <c r="F370" s="86">
        <v>0.56100000000000005</v>
      </c>
      <c r="G370" s="86">
        <v>1.9950000000000001</v>
      </c>
      <c r="H370" s="86">
        <v>1.4340000000000002</v>
      </c>
      <c r="I370" s="87">
        <v>4.5</v>
      </c>
      <c r="J370" s="88">
        <v>270</v>
      </c>
      <c r="K370" s="19">
        <f>SUM(H370*I370*J370*1.21)</f>
        <v>2108.1951000000004</v>
      </c>
      <c r="L370" s="204"/>
    </row>
    <row r="371" spans="1:12">
      <c r="A371" s="111"/>
      <c r="B371" s="84"/>
      <c r="C371" s="83" t="s">
        <v>319</v>
      </c>
      <c r="D371" s="84" t="s">
        <v>28</v>
      </c>
      <c r="E371" s="91"/>
      <c r="F371" s="86">
        <v>1.9950000000000001</v>
      </c>
      <c r="G371" s="86">
        <v>3.427</v>
      </c>
      <c r="H371" s="86">
        <v>1.4319999999999999</v>
      </c>
      <c r="I371" s="87">
        <v>5.2</v>
      </c>
      <c r="J371" s="88">
        <v>270</v>
      </c>
      <c r="K371" s="19">
        <f>SUM(H371*I371*J371*1.21)</f>
        <v>2432.7388799999999</v>
      </c>
      <c r="L371" s="204"/>
    </row>
    <row r="372" spans="1:12">
      <c r="A372" s="111"/>
      <c r="B372" s="84"/>
      <c r="C372" s="83" t="s">
        <v>319</v>
      </c>
      <c r="D372" s="84" t="s">
        <v>28</v>
      </c>
      <c r="E372" s="91"/>
      <c r="F372" s="86">
        <v>3.427</v>
      </c>
      <c r="G372" s="86">
        <v>4.9329999999999998</v>
      </c>
      <c r="H372" s="86">
        <v>1.5059999999999998</v>
      </c>
      <c r="I372" s="87">
        <v>5.3</v>
      </c>
      <c r="J372" s="88">
        <v>550</v>
      </c>
      <c r="K372" s="19">
        <f>SUM(H372*I372*J372*1.21)</f>
        <v>5311.8878999999997</v>
      </c>
      <c r="L372" s="204"/>
    </row>
    <row r="373" spans="1:12">
      <c r="A373" s="111"/>
      <c r="B373" s="84"/>
      <c r="C373" s="83" t="s">
        <v>319</v>
      </c>
      <c r="D373" s="84" t="s">
        <v>28</v>
      </c>
      <c r="E373" s="98"/>
      <c r="F373" s="86">
        <v>4.9329999999999998</v>
      </c>
      <c r="G373" s="86">
        <v>5.7450000000000001</v>
      </c>
      <c r="H373" s="86">
        <v>0.81200000000000028</v>
      </c>
      <c r="I373" s="87">
        <v>5</v>
      </c>
      <c r="J373" s="88">
        <v>270</v>
      </c>
      <c r="K373" s="19">
        <f>SUM(H373*I373*J373*1.21)</f>
        <v>1326.4020000000003</v>
      </c>
      <c r="L373" s="204"/>
    </row>
    <row r="374" spans="1:12">
      <c r="A374" s="229"/>
      <c r="B374" s="662" t="s">
        <v>321</v>
      </c>
      <c r="C374" s="663"/>
      <c r="D374" s="664"/>
      <c r="E374" s="163"/>
      <c r="F374" s="95"/>
      <c r="G374" s="95"/>
      <c r="H374" s="92">
        <f>SUBTOTAL(9,H369:H373)</f>
        <v>5.7450000000000001</v>
      </c>
      <c r="I374" s="96"/>
      <c r="J374" s="97"/>
      <c r="K374" s="20">
        <f>SUBTOTAL(9,K369:K373)</f>
        <v>13008.616830000001</v>
      </c>
      <c r="L374" s="243"/>
    </row>
    <row r="375" spans="1:12">
      <c r="A375" s="239"/>
      <c r="B375" s="108"/>
      <c r="C375" s="342"/>
      <c r="D375" s="108"/>
      <c r="E375" s="171"/>
      <c r="F375" s="172"/>
      <c r="G375" s="172"/>
      <c r="H375" s="172"/>
      <c r="I375" s="173"/>
      <c r="J375" s="174"/>
      <c r="K375" s="343"/>
      <c r="L375" s="185"/>
    </row>
    <row r="376" spans="1:12" ht="15.75" thickBot="1">
      <c r="A376" s="658">
        <v>14</v>
      </c>
      <c r="B376" s="658"/>
      <c r="C376" s="658"/>
      <c r="D376" s="658"/>
      <c r="E376" s="658"/>
      <c r="F376" s="658"/>
      <c r="G376" s="658"/>
      <c r="H376" s="658"/>
      <c r="I376" s="658"/>
      <c r="J376" s="658"/>
      <c r="K376" s="658"/>
      <c r="L376" s="185"/>
    </row>
    <row r="377" spans="1:12" ht="36">
      <c r="A377" s="177" t="s">
        <v>0</v>
      </c>
      <c r="B377" s="178" t="s">
        <v>1</v>
      </c>
      <c r="C377" s="179" t="s">
        <v>2</v>
      </c>
      <c r="D377" s="180" t="s">
        <v>3</v>
      </c>
      <c r="E377" s="179" t="s">
        <v>4</v>
      </c>
      <c r="F377" s="687" t="s">
        <v>5</v>
      </c>
      <c r="G377" s="688"/>
      <c r="H377" s="181" t="s">
        <v>6</v>
      </c>
      <c r="I377" s="182" t="s">
        <v>7</v>
      </c>
      <c r="J377" s="183" t="s">
        <v>8</v>
      </c>
      <c r="K377" s="393" t="s">
        <v>9</v>
      </c>
      <c r="L377" s="185"/>
    </row>
    <row r="378" spans="1:12" ht="15.2" customHeight="1" thickBot="1">
      <c r="A378" s="186" t="s">
        <v>10</v>
      </c>
      <c r="B378" s="187"/>
      <c r="C378" s="188"/>
      <c r="D378" s="189"/>
      <c r="E378" s="190"/>
      <c r="F378" s="191" t="s">
        <v>11</v>
      </c>
      <c r="G378" s="192" t="s">
        <v>12</v>
      </c>
      <c r="H378" s="193" t="s">
        <v>13</v>
      </c>
      <c r="I378" s="194" t="s">
        <v>14</v>
      </c>
      <c r="J378" s="195" t="s">
        <v>15</v>
      </c>
      <c r="K378" s="394" t="s">
        <v>16</v>
      </c>
      <c r="L378" s="185"/>
    </row>
    <row r="379" spans="1:12" ht="4.1500000000000004" customHeight="1">
      <c r="A379" s="197"/>
      <c r="B379" s="198"/>
      <c r="C379" s="199"/>
      <c r="D379" s="198"/>
      <c r="E379" s="200"/>
      <c r="F379" s="201"/>
      <c r="G379" s="201"/>
      <c r="H379" s="201"/>
      <c r="I379" s="202"/>
      <c r="J379" s="199"/>
      <c r="K379" s="203"/>
      <c r="L379" s="185"/>
    </row>
    <row r="380" spans="1:12" ht="15" customHeight="1">
      <c r="A380" s="110">
        <v>79</v>
      </c>
      <c r="B380" s="84"/>
      <c r="C380" s="83" t="s">
        <v>93</v>
      </c>
      <c r="D380" s="84" t="s">
        <v>28</v>
      </c>
      <c r="E380" s="85" t="s">
        <v>322</v>
      </c>
      <c r="F380" s="86">
        <v>5.9409999999999998</v>
      </c>
      <c r="G380" s="86">
        <v>7.2869999999999999</v>
      </c>
      <c r="H380" s="86">
        <v>1.3460000000000001</v>
      </c>
      <c r="I380" s="87">
        <v>4.5999999999999996</v>
      </c>
      <c r="J380" s="88">
        <v>270</v>
      </c>
      <c r="K380" s="19">
        <f>SUM(H380*I380*J380*1.21)</f>
        <v>2022.7957199999998</v>
      </c>
      <c r="L380" s="185"/>
    </row>
    <row r="381" spans="1:12" ht="15" customHeight="1">
      <c r="A381" s="111"/>
      <c r="B381" s="84"/>
      <c r="C381" s="83" t="s">
        <v>93</v>
      </c>
      <c r="D381" s="84" t="s">
        <v>28</v>
      </c>
      <c r="E381" s="85"/>
      <c r="F381" s="86">
        <v>7.2869999999999999</v>
      </c>
      <c r="G381" s="86">
        <v>8.3930000000000007</v>
      </c>
      <c r="H381" s="86">
        <v>1.1060000000000008</v>
      </c>
      <c r="I381" s="87">
        <v>4.4000000000000004</v>
      </c>
      <c r="J381" s="88">
        <v>270</v>
      </c>
      <c r="K381" s="19">
        <f>SUM(H381*I381*J381*1.21)</f>
        <v>1589.8528800000013</v>
      </c>
      <c r="L381" s="185"/>
    </row>
    <row r="382" spans="1:12" ht="15" customHeight="1">
      <c r="A382" s="111"/>
      <c r="B382" s="84"/>
      <c r="C382" s="83" t="s">
        <v>93</v>
      </c>
      <c r="D382" s="84" t="s">
        <v>28</v>
      </c>
      <c r="E382" s="91"/>
      <c r="F382" s="86">
        <v>8.3930000000000007</v>
      </c>
      <c r="G382" s="86">
        <v>9.19</v>
      </c>
      <c r="H382" s="86">
        <v>0.79699999999999882</v>
      </c>
      <c r="I382" s="87">
        <v>4.5</v>
      </c>
      <c r="J382" s="88">
        <v>270</v>
      </c>
      <c r="K382" s="19">
        <f>SUM(H382*I382*J382*1.21)</f>
        <v>1171.7095499999982</v>
      </c>
      <c r="L382" s="185"/>
    </row>
    <row r="383" spans="1:12" ht="15" customHeight="1">
      <c r="A383" s="229"/>
      <c r="B383" s="662" t="s">
        <v>99</v>
      </c>
      <c r="C383" s="663"/>
      <c r="D383" s="664"/>
      <c r="E383" s="153"/>
      <c r="F383" s="95"/>
      <c r="G383" s="95"/>
      <c r="H383" s="92">
        <f>SUM(H380:H382)</f>
        <v>3.2489999999999997</v>
      </c>
      <c r="I383" s="96"/>
      <c r="J383" s="97"/>
      <c r="K383" s="20">
        <f>SUM(K380:K382)</f>
        <v>4784.35815</v>
      </c>
      <c r="L383" s="185"/>
    </row>
    <row r="384" spans="1:12" ht="15" customHeight="1">
      <c r="A384" s="110">
        <v>80</v>
      </c>
      <c r="B384" s="84"/>
      <c r="C384" s="83" t="s">
        <v>323</v>
      </c>
      <c r="D384" s="84" t="s">
        <v>28</v>
      </c>
      <c r="E384" s="85" t="s">
        <v>324</v>
      </c>
      <c r="F384" s="86">
        <v>0</v>
      </c>
      <c r="G384" s="86">
        <v>1.6519999999999999</v>
      </c>
      <c r="H384" s="86">
        <v>1.6519999999999999</v>
      </c>
      <c r="I384" s="87">
        <v>5</v>
      </c>
      <c r="J384" s="88">
        <v>270</v>
      </c>
      <c r="K384" s="19">
        <f>SUM(H384*I384*J384*1.21)</f>
        <v>2698.5419999999999</v>
      </c>
      <c r="L384" s="185"/>
    </row>
    <row r="385" spans="1:13" ht="15" customHeight="1">
      <c r="A385" s="229"/>
      <c r="B385" s="84"/>
      <c r="C385" s="83" t="s">
        <v>323</v>
      </c>
      <c r="D385" s="84" t="s">
        <v>28</v>
      </c>
      <c r="E385" s="91"/>
      <c r="F385" s="86">
        <v>1.6519999999999999</v>
      </c>
      <c r="G385" s="86">
        <v>2.601</v>
      </c>
      <c r="H385" s="86">
        <v>0.94900000000000007</v>
      </c>
      <c r="I385" s="87">
        <v>4.8</v>
      </c>
      <c r="J385" s="88">
        <v>550</v>
      </c>
      <c r="K385" s="19">
        <f>SUM(H385*I385*J385*1.21)</f>
        <v>3031.4856</v>
      </c>
      <c r="L385" s="185"/>
    </row>
    <row r="386" spans="1:13">
      <c r="A386" s="110"/>
      <c r="B386" s="84"/>
      <c r="C386" s="83" t="s">
        <v>323</v>
      </c>
      <c r="D386" s="84" t="s">
        <v>28</v>
      </c>
      <c r="E386" s="85"/>
      <c r="F386" s="86">
        <v>2.601</v>
      </c>
      <c r="G386" s="86">
        <v>3.6059999999999999</v>
      </c>
      <c r="H386" s="86">
        <v>1.0049999999999999</v>
      </c>
      <c r="I386" s="87">
        <v>4.8</v>
      </c>
      <c r="J386" s="88">
        <v>270</v>
      </c>
      <c r="K386" s="19">
        <f>SUM(H386*I386*J386*1.21)</f>
        <v>1576.0007999999998</v>
      </c>
      <c r="L386" s="185"/>
    </row>
    <row r="387" spans="1:13">
      <c r="A387" s="111"/>
      <c r="B387" s="84"/>
      <c r="C387" s="83" t="s">
        <v>323</v>
      </c>
      <c r="D387" s="84" t="s">
        <v>28</v>
      </c>
      <c r="E387" s="91"/>
      <c r="F387" s="86">
        <v>3.6059999999999999</v>
      </c>
      <c r="G387" s="86">
        <v>4.8029999999999999</v>
      </c>
      <c r="H387" s="86">
        <v>1.1970000000000001</v>
      </c>
      <c r="I387" s="87">
        <v>4.5</v>
      </c>
      <c r="J387" s="88">
        <v>270</v>
      </c>
      <c r="K387" s="19">
        <f>SUM(H387*I387*J387*1.21)</f>
        <v>1759.76955</v>
      </c>
      <c r="L387" s="185"/>
    </row>
    <row r="388" spans="1:13">
      <c r="A388" s="229"/>
      <c r="B388" s="662" t="s">
        <v>325</v>
      </c>
      <c r="C388" s="663"/>
      <c r="D388" s="664"/>
      <c r="E388" s="103"/>
      <c r="F388" s="86"/>
      <c r="G388" s="86"/>
      <c r="H388" s="92">
        <f>SUM(H384:H387)</f>
        <v>4.8029999999999999</v>
      </c>
      <c r="I388" s="87"/>
      <c r="J388" s="88"/>
      <c r="K388" s="20">
        <f>SUM(K375:K387)</f>
        <v>18634.51425</v>
      </c>
      <c r="L388" s="185"/>
    </row>
    <row r="389" spans="1:13" ht="14.25" customHeight="1">
      <c r="A389" s="250">
        <v>81</v>
      </c>
      <c r="B389" s="14" t="s">
        <v>1036</v>
      </c>
      <c r="C389" s="34" t="s">
        <v>326</v>
      </c>
      <c r="D389" s="14" t="s">
        <v>37</v>
      </c>
      <c r="E389" s="483" t="s">
        <v>891</v>
      </c>
      <c r="F389" s="68">
        <v>0</v>
      </c>
      <c r="G389" s="68">
        <v>1.45</v>
      </c>
      <c r="H389" s="35">
        <f t="shared" ref="H389:H394" si="16">G389-F389</f>
        <v>1.45</v>
      </c>
      <c r="I389" s="146">
        <v>5.6</v>
      </c>
      <c r="J389" s="37">
        <v>400</v>
      </c>
      <c r="K389" s="19">
        <f t="shared" ref="K389:K394" si="17">SUM(H389*I389*J389)</f>
        <v>3247.9999999999995</v>
      </c>
      <c r="L389" s="185"/>
    </row>
    <row r="390" spans="1:13">
      <c r="A390" s="125"/>
      <c r="B390" s="14" t="s">
        <v>1036</v>
      </c>
      <c r="C390" s="34" t="s">
        <v>326</v>
      </c>
      <c r="D390" s="14" t="s">
        <v>37</v>
      </c>
      <c r="E390" s="255"/>
      <c r="F390" s="68">
        <v>1.45</v>
      </c>
      <c r="G390" s="68">
        <v>1.5</v>
      </c>
      <c r="H390" s="35">
        <f t="shared" si="16"/>
        <v>5.0000000000000044E-2</v>
      </c>
      <c r="I390" s="146">
        <v>5.5</v>
      </c>
      <c r="J390" s="37">
        <v>750</v>
      </c>
      <c r="K390" s="19">
        <f t="shared" si="17"/>
        <v>206.25000000000017</v>
      </c>
      <c r="L390" s="185"/>
    </row>
    <row r="391" spans="1:13">
      <c r="A391" s="125"/>
      <c r="B391" s="14" t="s">
        <v>1036</v>
      </c>
      <c r="C391" s="34" t="s">
        <v>326</v>
      </c>
      <c r="D391" s="14" t="s">
        <v>37</v>
      </c>
      <c r="E391" s="407"/>
      <c r="F391" s="68">
        <v>1.5</v>
      </c>
      <c r="G391" s="68">
        <v>2.7559999999999998</v>
      </c>
      <c r="H391" s="35">
        <f t="shared" si="16"/>
        <v>1.2559999999999998</v>
      </c>
      <c r="I391" s="146">
        <v>5.6</v>
      </c>
      <c r="J391" s="37">
        <v>400</v>
      </c>
      <c r="K391" s="19">
        <f t="shared" si="17"/>
        <v>2813.4399999999991</v>
      </c>
      <c r="L391" s="185"/>
    </row>
    <row r="392" spans="1:13">
      <c r="A392" s="125"/>
      <c r="B392" s="14" t="s">
        <v>1036</v>
      </c>
      <c r="C392" s="34" t="s">
        <v>326</v>
      </c>
      <c r="D392" s="14" t="s">
        <v>37</v>
      </c>
      <c r="E392" s="255"/>
      <c r="F392" s="68">
        <v>2.7559999999999998</v>
      </c>
      <c r="G392" s="68">
        <v>3.008</v>
      </c>
      <c r="H392" s="35">
        <f t="shared" si="16"/>
        <v>0.25200000000000022</v>
      </c>
      <c r="I392" s="146">
        <v>5.5</v>
      </c>
      <c r="J392" s="37">
        <v>750</v>
      </c>
      <c r="K392" s="19">
        <f t="shared" si="17"/>
        <v>1039.5000000000009</v>
      </c>
      <c r="L392" s="185"/>
    </row>
    <row r="393" spans="1:13">
      <c r="A393" s="125"/>
      <c r="B393" s="14"/>
      <c r="C393" s="34" t="s">
        <v>326</v>
      </c>
      <c r="D393" s="14" t="s">
        <v>37</v>
      </c>
      <c r="E393" s="255"/>
      <c r="F393" s="68">
        <v>5.1159999999999997</v>
      </c>
      <c r="G393" s="68">
        <v>5.8360000000000003</v>
      </c>
      <c r="H393" s="35">
        <f t="shared" si="16"/>
        <v>0.72000000000000064</v>
      </c>
      <c r="I393" s="146">
        <v>4.4000000000000004</v>
      </c>
      <c r="J393" s="37">
        <v>400</v>
      </c>
      <c r="K393" s="19">
        <f t="shared" si="17"/>
        <v>1267.2000000000014</v>
      </c>
      <c r="L393" s="185"/>
    </row>
    <row r="394" spans="1:13">
      <c r="A394" s="125"/>
      <c r="B394" s="14"/>
      <c r="C394" s="34" t="s">
        <v>326</v>
      </c>
      <c r="D394" s="14" t="s">
        <v>37</v>
      </c>
      <c r="E394" s="407"/>
      <c r="F394" s="68">
        <v>6.06</v>
      </c>
      <c r="G394" s="68">
        <v>6.2050000000000001</v>
      </c>
      <c r="H394" s="35">
        <f t="shared" si="16"/>
        <v>0.14500000000000046</v>
      </c>
      <c r="I394" s="146">
        <v>4.5</v>
      </c>
      <c r="J394" s="37">
        <v>750</v>
      </c>
      <c r="K394" s="19">
        <f t="shared" si="17"/>
        <v>489.37500000000153</v>
      </c>
      <c r="L394" s="185"/>
    </row>
    <row r="395" spans="1:13">
      <c r="A395" s="251"/>
      <c r="B395" s="662" t="s">
        <v>327</v>
      </c>
      <c r="C395" s="663"/>
      <c r="D395" s="664"/>
      <c r="E395" s="255"/>
      <c r="F395" s="68"/>
      <c r="G395" s="68"/>
      <c r="H395" s="38">
        <f>SUM(H389:H394)</f>
        <v>3.8730000000000011</v>
      </c>
      <c r="I395" s="146"/>
      <c r="J395" s="37"/>
      <c r="K395" s="20">
        <f>SUBTOTAL(9,K389:K394)</f>
        <v>9063.7650000000031</v>
      </c>
      <c r="L395" s="243"/>
      <c r="M395" s="80"/>
    </row>
    <row r="396" spans="1:13">
      <c r="A396" s="737">
        <v>82</v>
      </c>
      <c r="B396" s="121"/>
      <c r="C396" s="121" t="s">
        <v>892</v>
      </c>
      <c r="D396" s="130" t="s">
        <v>106</v>
      </c>
      <c r="E396" s="484" t="s">
        <v>328</v>
      </c>
      <c r="F396" s="485">
        <v>0</v>
      </c>
      <c r="G396" s="467">
        <v>0.66500000000000004</v>
      </c>
      <c r="H396" s="205">
        <f>G396-F396</f>
        <v>0.66500000000000004</v>
      </c>
      <c r="I396" s="206">
        <v>4.9866165413533832</v>
      </c>
      <c r="J396" s="207">
        <v>450</v>
      </c>
      <c r="K396" s="19">
        <f>SUM(H396*I396*J396)</f>
        <v>1492.2450000000001</v>
      </c>
      <c r="L396" s="204"/>
    </row>
    <row r="397" spans="1:13">
      <c r="A397" s="738">
        <v>15</v>
      </c>
      <c r="B397" s="279"/>
      <c r="C397" s="121" t="s">
        <v>892</v>
      </c>
      <c r="D397" s="279" t="s">
        <v>106</v>
      </c>
      <c r="E397" s="293"/>
      <c r="F397" s="280">
        <v>0.66500000000000004</v>
      </c>
      <c r="G397" s="68">
        <v>1.444</v>
      </c>
      <c r="H397" s="35">
        <f>G397-F397</f>
        <v>0.77899999999999991</v>
      </c>
      <c r="I397" s="146">
        <v>4.2</v>
      </c>
      <c r="J397" s="37">
        <v>450</v>
      </c>
      <c r="K397" s="19">
        <f>SUM(H397*I397*J397)</f>
        <v>1472.31</v>
      </c>
      <c r="L397" s="204"/>
    </row>
    <row r="398" spans="1:13">
      <c r="A398" s="738">
        <v>15</v>
      </c>
      <c r="B398" s="292"/>
      <c r="C398" s="121" t="s">
        <v>892</v>
      </c>
      <c r="D398" s="292" t="s">
        <v>106</v>
      </c>
      <c r="E398" s="464"/>
      <c r="F398" s="280">
        <v>1.444</v>
      </c>
      <c r="G398" s="68">
        <v>2.62</v>
      </c>
      <c r="H398" s="35">
        <f>G398-F398</f>
        <v>1.1760000000000002</v>
      </c>
      <c r="I398" s="146">
        <v>4.1892857142857149</v>
      </c>
      <c r="J398" s="37">
        <v>450</v>
      </c>
      <c r="K398" s="19">
        <f>SUM(H398*I398*J398)</f>
        <v>2216.9700000000007</v>
      </c>
      <c r="L398" s="204"/>
    </row>
    <row r="399" spans="1:13">
      <c r="A399" s="465"/>
      <c r="B399" s="662" t="s">
        <v>329</v>
      </c>
      <c r="C399" s="663"/>
      <c r="D399" s="664"/>
      <c r="E399" s="466"/>
      <c r="F399" s="282"/>
      <c r="G399" s="74"/>
      <c r="H399" s="38">
        <f>SUBTOTAL(9,H396:H398)</f>
        <v>2.62</v>
      </c>
      <c r="I399" s="147"/>
      <c r="J399" s="40"/>
      <c r="K399" s="20">
        <f>SUBTOTAL(9,K396:K398)</f>
        <v>5181.5250000000015</v>
      </c>
      <c r="L399" s="185"/>
    </row>
    <row r="400" spans="1:13">
      <c r="A400" s="232">
        <v>83</v>
      </c>
      <c r="B400" s="113"/>
      <c r="C400" s="121" t="s">
        <v>893</v>
      </c>
      <c r="D400" s="113" t="s">
        <v>110</v>
      </c>
      <c r="E400" s="260" t="s">
        <v>330</v>
      </c>
      <c r="F400" s="271">
        <v>0</v>
      </c>
      <c r="G400" s="271">
        <v>0.39800000000000002</v>
      </c>
      <c r="H400" s="214">
        <f>G400-F400</f>
        <v>0.39800000000000002</v>
      </c>
      <c r="I400" s="215">
        <v>4.8</v>
      </c>
      <c r="J400" s="217">
        <v>890</v>
      </c>
      <c r="K400" s="122">
        <f>SUM(H400*I400*J400)</f>
        <v>1700.2560000000001</v>
      </c>
      <c r="L400" s="204"/>
    </row>
    <row r="401" spans="1:15">
      <c r="A401" s="233"/>
      <c r="B401" s="113"/>
      <c r="C401" s="121" t="s">
        <v>893</v>
      </c>
      <c r="D401" s="113" t="s">
        <v>110</v>
      </c>
      <c r="E401" s="260"/>
      <c r="F401" s="271">
        <v>0.39800000000000002</v>
      </c>
      <c r="G401" s="271">
        <v>3.9569999999999999</v>
      </c>
      <c r="H401" s="214">
        <f>G401-F401</f>
        <v>3.5589999999999997</v>
      </c>
      <c r="I401" s="215">
        <v>5.2</v>
      </c>
      <c r="J401" s="217">
        <v>385</v>
      </c>
      <c r="K401" s="122">
        <f>SUM(H401*I401*J401)</f>
        <v>7125.1179999999995</v>
      </c>
      <c r="L401" s="204"/>
    </row>
    <row r="402" spans="1:15">
      <c r="A402" s="233"/>
      <c r="B402" s="113"/>
      <c r="C402" s="121" t="s">
        <v>893</v>
      </c>
      <c r="D402" s="113" t="s">
        <v>110</v>
      </c>
      <c r="E402" s="260"/>
      <c r="F402" s="271">
        <v>3.9569999999999999</v>
      </c>
      <c r="G402" s="271">
        <v>4.2640000000000002</v>
      </c>
      <c r="H402" s="214">
        <f>G402-F402</f>
        <v>0.30700000000000038</v>
      </c>
      <c r="I402" s="215">
        <v>5.2</v>
      </c>
      <c r="J402" s="217">
        <v>890</v>
      </c>
      <c r="K402" s="122">
        <f>SUM(H402*I402*J402)</f>
        <v>1420.7960000000019</v>
      </c>
      <c r="L402" s="204"/>
    </row>
    <row r="403" spans="1:15">
      <c r="A403" s="233"/>
      <c r="B403" s="113"/>
      <c r="C403" s="121" t="s">
        <v>893</v>
      </c>
      <c r="D403" s="113" t="s">
        <v>110</v>
      </c>
      <c r="E403" s="260"/>
      <c r="F403" s="271">
        <v>4.2640000000000002</v>
      </c>
      <c r="G403" s="271">
        <v>4.8410000000000002</v>
      </c>
      <c r="H403" s="214">
        <f>G403-F403</f>
        <v>0.57699999999999996</v>
      </c>
      <c r="I403" s="215">
        <v>5.3</v>
      </c>
      <c r="J403" s="217">
        <v>385</v>
      </c>
      <c r="K403" s="122">
        <f>SUM(H403*I403*J403)</f>
        <v>1177.3684999999998</v>
      </c>
      <c r="L403" s="204"/>
    </row>
    <row r="404" spans="1:15">
      <c r="A404" s="234"/>
      <c r="B404" s="761" t="s">
        <v>906</v>
      </c>
      <c r="C404" s="762"/>
      <c r="D404" s="763"/>
      <c r="E404" s="270"/>
      <c r="F404" s="469"/>
      <c r="G404" s="469"/>
      <c r="H404" s="114">
        <f>SUBTOTAL(9,H401:H403)</f>
        <v>4.4429999999999996</v>
      </c>
      <c r="I404" s="115"/>
      <c r="J404" s="79"/>
      <c r="K404" s="79">
        <f>SUBTOTAL(9,K400:K403)</f>
        <v>11423.538500000002</v>
      </c>
      <c r="L404" s="185"/>
    </row>
    <row r="405" spans="1:15">
      <c r="A405" s="330">
        <v>84</v>
      </c>
      <c r="B405" s="120" t="s">
        <v>1034</v>
      </c>
      <c r="C405" s="266" t="s">
        <v>331</v>
      </c>
      <c r="D405" s="129" t="s">
        <v>110</v>
      </c>
      <c r="E405" s="268" t="s">
        <v>332</v>
      </c>
      <c r="F405" s="269">
        <v>0.50800000000000001</v>
      </c>
      <c r="G405" s="269">
        <v>2.637</v>
      </c>
      <c r="H405" s="211">
        <v>2.129</v>
      </c>
      <c r="I405" s="212">
        <v>4.9000000000000004</v>
      </c>
      <c r="J405" s="213">
        <v>385</v>
      </c>
      <c r="K405" s="328">
        <f>SUM(H405*I405*J405)</f>
        <v>4016.3585000000003</v>
      </c>
      <c r="L405" s="388"/>
      <c r="M405" s="78"/>
      <c r="N405" s="252"/>
      <c r="O405" s="252"/>
    </row>
    <row r="406" spans="1:15">
      <c r="A406" s="329"/>
      <c r="B406" s="120"/>
      <c r="C406" s="266" t="s">
        <v>331</v>
      </c>
      <c r="D406" s="129" t="s">
        <v>110</v>
      </c>
      <c r="E406" s="268" t="s">
        <v>333</v>
      </c>
      <c r="F406" s="269">
        <v>3.4020000000000001</v>
      </c>
      <c r="G406" s="269">
        <v>4.367</v>
      </c>
      <c r="H406" s="211">
        <v>0.96499999999999997</v>
      </c>
      <c r="I406" s="212">
        <v>5.4</v>
      </c>
      <c r="J406" s="213">
        <v>385</v>
      </c>
      <c r="K406" s="328">
        <f>SUM(H406*I406*J406)</f>
        <v>2006.2350000000001</v>
      </c>
      <c r="L406" s="387"/>
      <c r="M406" s="244"/>
    </row>
    <row r="407" spans="1:15">
      <c r="A407" s="228"/>
      <c r="B407" s="761" t="s">
        <v>895</v>
      </c>
      <c r="C407" s="762"/>
      <c r="D407" s="763"/>
      <c r="E407" s="270"/>
      <c r="F407" s="271"/>
      <c r="G407" s="271"/>
      <c r="H407" s="114">
        <f>SUBTOTAL(9,H405:H406)</f>
        <v>3.0939999999999999</v>
      </c>
      <c r="I407" s="115"/>
      <c r="J407" s="79"/>
      <c r="K407" s="79">
        <f>SUBTOTAL(9,K405:K406)</f>
        <v>6022.5935000000009</v>
      </c>
      <c r="L407" s="185"/>
    </row>
    <row r="408" spans="1:15">
      <c r="A408" s="232">
        <v>85</v>
      </c>
      <c r="B408" s="113"/>
      <c r="C408" s="121" t="s">
        <v>334</v>
      </c>
      <c r="D408" s="113" t="s">
        <v>110</v>
      </c>
      <c r="E408" s="270" t="s">
        <v>335</v>
      </c>
      <c r="F408" s="271" t="s">
        <v>336</v>
      </c>
      <c r="G408" s="271">
        <v>1.1379999999999999</v>
      </c>
      <c r="H408" s="214">
        <v>1.1379999999999999</v>
      </c>
      <c r="I408" s="215">
        <v>6</v>
      </c>
      <c r="J408" s="217">
        <v>385</v>
      </c>
      <c r="K408" s="122">
        <f>SUM(H408*I408*J408)</f>
        <v>2628.7799999999997</v>
      </c>
      <c r="L408" s="204"/>
    </row>
    <row r="409" spans="1:15">
      <c r="A409" s="234"/>
      <c r="B409" s="746" t="s">
        <v>896</v>
      </c>
      <c r="C409" s="747"/>
      <c r="D409" s="748"/>
      <c r="E409" s="270"/>
      <c r="F409" s="271"/>
      <c r="G409" s="271"/>
      <c r="H409" s="114">
        <f>SUBTOTAL(9,H408)</f>
        <v>1.1379999999999999</v>
      </c>
      <c r="I409" s="115"/>
      <c r="J409" s="79"/>
      <c r="K409" s="79">
        <f>SUBTOTAL(9,K408:K408)</f>
        <v>2628.7799999999997</v>
      </c>
      <c r="L409" s="243"/>
    </row>
    <row r="410" spans="1:15">
      <c r="A410" s="237"/>
      <c r="B410" s="335"/>
      <c r="C410" s="335"/>
      <c r="D410" s="335"/>
      <c r="E410" s="345"/>
      <c r="F410" s="346"/>
      <c r="G410" s="346"/>
      <c r="H410" s="347"/>
      <c r="I410" s="348"/>
      <c r="J410" s="349"/>
      <c r="K410" s="343"/>
      <c r="L410" s="204"/>
    </row>
    <row r="411" spans="1:15" ht="15.75" thickBot="1">
      <c r="A411" s="658">
        <v>15</v>
      </c>
      <c r="B411" s="658"/>
      <c r="C411" s="658"/>
      <c r="D411" s="658"/>
      <c r="E411" s="658"/>
      <c r="F411" s="658"/>
      <c r="G411" s="658"/>
      <c r="H411" s="658"/>
      <c r="I411" s="658"/>
      <c r="J411" s="658"/>
      <c r="K411" s="658"/>
      <c r="L411" s="185"/>
    </row>
    <row r="412" spans="1:15" ht="36">
      <c r="A412" s="177" t="s">
        <v>0</v>
      </c>
      <c r="B412" s="178" t="s">
        <v>1</v>
      </c>
      <c r="C412" s="179" t="s">
        <v>2</v>
      </c>
      <c r="D412" s="180" t="s">
        <v>3</v>
      </c>
      <c r="E412" s="179" t="s">
        <v>4</v>
      </c>
      <c r="F412" s="687" t="s">
        <v>5</v>
      </c>
      <c r="G412" s="688"/>
      <c r="H412" s="181" t="s">
        <v>6</v>
      </c>
      <c r="I412" s="182" t="s">
        <v>7</v>
      </c>
      <c r="J412" s="183" t="s">
        <v>8</v>
      </c>
      <c r="K412" s="393" t="s">
        <v>9</v>
      </c>
      <c r="L412" s="185"/>
    </row>
    <row r="413" spans="1:15" ht="15.2" customHeight="1" thickBot="1">
      <c r="A413" s="186" t="s">
        <v>10</v>
      </c>
      <c r="B413" s="187"/>
      <c r="C413" s="188"/>
      <c r="D413" s="189"/>
      <c r="E413" s="190"/>
      <c r="F413" s="191" t="s">
        <v>11</v>
      </c>
      <c r="G413" s="192" t="s">
        <v>12</v>
      </c>
      <c r="H413" s="193" t="s">
        <v>13</v>
      </c>
      <c r="I413" s="194" t="s">
        <v>14</v>
      </c>
      <c r="J413" s="195" t="s">
        <v>15</v>
      </c>
      <c r="K413" s="394" t="s">
        <v>16</v>
      </c>
      <c r="L413" s="185"/>
    </row>
    <row r="414" spans="1:15" ht="4.1500000000000004" customHeight="1">
      <c r="A414" s="251"/>
      <c r="B414" s="198"/>
      <c r="C414" s="199"/>
      <c r="D414" s="198"/>
      <c r="E414" s="200"/>
      <c r="F414" s="201"/>
      <c r="G414" s="201"/>
      <c r="H414" s="201"/>
      <c r="I414" s="202"/>
      <c r="J414" s="199"/>
      <c r="K414" s="203"/>
      <c r="L414" s="185"/>
    </row>
    <row r="415" spans="1:15" ht="15" customHeight="1">
      <c r="A415" s="250">
        <v>86</v>
      </c>
      <c r="B415" s="136"/>
      <c r="C415" s="14" t="s">
        <v>337</v>
      </c>
      <c r="D415" s="61" t="s">
        <v>46</v>
      </c>
      <c r="E415" s="67" t="s">
        <v>338</v>
      </c>
      <c r="F415" s="68">
        <v>0</v>
      </c>
      <c r="G415" s="68">
        <v>0.78300000000000003</v>
      </c>
      <c r="H415" s="35">
        <f>SUM(G415-F415)</f>
        <v>0.78300000000000003</v>
      </c>
      <c r="I415" s="116">
        <v>4.9000000000000004</v>
      </c>
      <c r="J415" s="117">
        <v>500</v>
      </c>
      <c r="K415" s="19">
        <f>SUM(H415*I415*J415)</f>
        <v>1918.3500000000001</v>
      </c>
      <c r="L415" s="185"/>
    </row>
    <row r="416" spans="1:15" ht="15" customHeight="1">
      <c r="A416" s="125"/>
      <c r="B416" s="135"/>
      <c r="C416" s="69" t="s">
        <v>337</v>
      </c>
      <c r="D416" s="127" t="s">
        <v>46</v>
      </c>
      <c r="E416" s="67"/>
      <c r="F416" s="68">
        <v>1.6639999999999999</v>
      </c>
      <c r="G416" s="68">
        <v>2.702</v>
      </c>
      <c r="H416" s="35">
        <f>SUM(G416-F416)</f>
        <v>1.038</v>
      </c>
      <c r="I416" s="116">
        <v>4.9000000000000004</v>
      </c>
      <c r="J416" s="117">
        <v>500</v>
      </c>
      <c r="K416" s="19">
        <f>SUM(H416*I416*J416)</f>
        <v>2543.1000000000004</v>
      </c>
      <c r="L416" s="185"/>
    </row>
    <row r="417" spans="1:13" ht="15" customHeight="1">
      <c r="A417" s="125"/>
      <c r="B417" s="136"/>
      <c r="C417" s="14" t="s">
        <v>337</v>
      </c>
      <c r="D417" s="61" t="s">
        <v>46</v>
      </c>
      <c r="E417" s="67"/>
      <c r="F417" s="68">
        <v>3.5609999999999999</v>
      </c>
      <c r="G417" s="68">
        <v>4.2539999999999996</v>
      </c>
      <c r="H417" s="35">
        <f>SUM(G417-F417)</f>
        <v>0.69299999999999962</v>
      </c>
      <c r="I417" s="116">
        <v>4.9000000000000004</v>
      </c>
      <c r="J417" s="117">
        <v>500</v>
      </c>
      <c r="K417" s="19">
        <f>SUM(H417*I417*J417)</f>
        <v>1697.8499999999992</v>
      </c>
      <c r="L417" s="185"/>
    </row>
    <row r="418" spans="1:13">
      <c r="A418" s="125"/>
      <c r="B418" s="136"/>
      <c r="C418" s="69" t="s">
        <v>337</v>
      </c>
      <c r="D418" s="127" t="s">
        <v>46</v>
      </c>
      <c r="E418" s="67"/>
      <c r="F418" s="68">
        <v>5.0270000000000001</v>
      </c>
      <c r="G418" s="68">
        <v>6.1479999999999997</v>
      </c>
      <c r="H418" s="35">
        <f>SUM(G418-F418)</f>
        <v>1.1209999999999996</v>
      </c>
      <c r="I418" s="116">
        <v>5</v>
      </c>
      <c r="J418" s="117">
        <v>500</v>
      </c>
      <c r="K418" s="19">
        <f>SUM(H418*I418*J418)</f>
        <v>2802.4999999999991</v>
      </c>
      <c r="L418" s="204"/>
    </row>
    <row r="419" spans="1:13">
      <c r="A419" s="251"/>
      <c r="B419" s="754" t="s">
        <v>897</v>
      </c>
      <c r="C419" s="755"/>
      <c r="D419" s="756"/>
      <c r="E419" s="73"/>
      <c r="F419" s="74"/>
      <c r="G419" s="74"/>
      <c r="H419" s="38">
        <f>SUM(H410:H418)</f>
        <v>3.6349999999999993</v>
      </c>
      <c r="I419" s="118"/>
      <c r="J419" s="119"/>
      <c r="K419" s="20">
        <f>SUM(K410:K418)</f>
        <v>8961.7999999999993</v>
      </c>
      <c r="L419" s="185"/>
    </row>
    <row r="420" spans="1:13">
      <c r="A420" s="110">
        <v>87</v>
      </c>
      <c r="B420" s="84"/>
      <c r="C420" s="83" t="s">
        <v>339</v>
      </c>
      <c r="D420" s="84" t="s">
        <v>28</v>
      </c>
      <c r="E420" s="85" t="s">
        <v>340</v>
      </c>
      <c r="F420" s="86">
        <v>1.3540000000000001</v>
      </c>
      <c r="G420" s="86">
        <v>2.7549999999999999</v>
      </c>
      <c r="H420" s="86">
        <v>1.4009999999999998</v>
      </c>
      <c r="I420" s="87">
        <v>4.5</v>
      </c>
      <c r="J420" s="88">
        <v>270</v>
      </c>
      <c r="K420" s="19">
        <f>SUM(H420*I420*J420*1.21)</f>
        <v>2059.6801499999997</v>
      </c>
      <c r="L420" s="204"/>
    </row>
    <row r="421" spans="1:13">
      <c r="A421" s="111"/>
      <c r="B421" s="84"/>
      <c r="C421" s="83" t="s">
        <v>339</v>
      </c>
      <c r="D421" s="84" t="s">
        <v>28</v>
      </c>
      <c r="E421" s="85"/>
      <c r="F421" s="86">
        <v>2.7549999999999999</v>
      </c>
      <c r="G421" s="86">
        <v>2.859</v>
      </c>
      <c r="H421" s="86">
        <v>0.10400000000000009</v>
      </c>
      <c r="I421" s="87">
        <v>4.5</v>
      </c>
      <c r="J421" s="88">
        <v>550</v>
      </c>
      <c r="K421" s="19">
        <f>SUM(H421*I421*J421*1.21)</f>
        <v>311.45400000000024</v>
      </c>
      <c r="L421" s="204"/>
    </row>
    <row r="422" spans="1:13">
      <c r="A422" s="111"/>
      <c r="B422" s="84"/>
      <c r="C422" s="83" t="s">
        <v>339</v>
      </c>
      <c r="D422" s="84" t="s">
        <v>28</v>
      </c>
      <c r="E422" s="91"/>
      <c r="F422" s="86">
        <v>7.4409999999999998</v>
      </c>
      <c r="G422" s="86">
        <v>8.7520000000000007</v>
      </c>
      <c r="H422" s="86">
        <v>1.3110000000000008</v>
      </c>
      <c r="I422" s="87">
        <v>5.5</v>
      </c>
      <c r="J422" s="88">
        <v>270</v>
      </c>
      <c r="K422" s="19">
        <f>SUM(H422*I422*J422*1.21)</f>
        <v>2355.6703500000017</v>
      </c>
      <c r="L422" s="204"/>
    </row>
    <row r="423" spans="1:13">
      <c r="A423" s="229"/>
      <c r="B423" s="662" t="s">
        <v>341</v>
      </c>
      <c r="C423" s="663"/>
      <c r="D423" s="664"/>
      <c r="E423" s="103"/>
      <c r="F423" s="86"/>
      <c r="G423" s="86"/>
      <c r="H423" s="92">
        <f>SUBTOTAL(9,H420:H422)</f>
        <v>2.8160000000000007</v>
      </c>
      <c r="I423" s="87"/>
      <c r="J423" s="88"/>
      <c r="K423" s="20">
        <f>SUBTOTAL(9,K420:K422)</f>
        <v>4726.804500000002</v>
      </c>
      <c r="L423" s="185"/>
    </row>
    <row r="424" spans="1:13">
      <c r="A424" s="250">
        <v>88</v>
      </c>
      <c r="B424" s="14"/>
      <c r="C424" s="34" t="s">
        <v>342</v>
      </c>
      <c r="D424" s="14" t="s">
        <v>43</v>
      </c>
      <c r="E424" s="67" t="s">
        <v>343</v>
      </c>
      <c r="F424" s="68">
        <v>0</v>
      </c>
      <c r="G424" s="68">
        <v>3.24</v>
      </c>
      <c r="H424" s="35">
        <f>G424-F424</f>
        <v>3.24</v>
      </c>
      <c r="I424" s="146">
        <v>5.5</v>
      </c>
      <c r="J424" s="37">
        <v>480</v>
      </c>
      <c r="K424" s="19">
        <f>SUM(H424*I424*J424)</f>
        <v>8553.6</v>
      </c>
      <c r="L424" s="204"/>
    </row>
    <row r="425" spans="1:13">
      <c r="A425" s="251"/>
      <c r="B425" s="761" t="s">
        <v>344</v>
      </c>
      <c r="C425" s="762"/>
      <c r="D425" s="763"/>
      <c r="E425" s="257"/>
      <c r="F425" s="68"/>
      <c r="G425" s="68"/>
      <c r="H425" s="38">
        <f>H424</f>
        <v>3.24</v>
      </c>
      <c r="I425" s="146"/>
      <c r="J425" s="37"/>
      <c r="K425" s="20">
        <f>K424</f>
        <v>8553.6</v>
      </c>
      <c r="L425" s="185"/>
    </row>
    <row r="426" spans="1:13">
      <c r="A426" s="235">
        <v>89</v>
      </c>
      <c r="B426" s="41"/>
      <c r="C426" s="41" t="s">
        <v>345</v>
      </c>
      <c r="D426" s="14" t="s">
        <v>18</v>
      </c>
      <c r="E426" s="55" t="s">
        <v>346</v>
      </c>
      <c r="F426" s="26">
        <v>2.7149999999999999</v>
      </c>
      <c r="G426" s="26">
        <v>2.8940000000000001</v>
      </c>
      <c r="H426" s="26">
        <f>G426-F426</f>
        <v>0.17900000000000027</v>
      </c>
      <c r="I426" s="142">
        <v>5.5</v>
      </c>
      <c r="J426" s="41">
        <v>500</v>
      </c>
      <c r="K426" s="19">
        <f>SUM(H426*I426*J426)</f>
        <v>492.25000000000074</v>
      </c>
      <c r="L426" s="204"/>
    </row>
    <row r="427" spans="1:13">
      <c r="A427" s="230"/>
      <c r="B427" s="41"/>
      <c r="C427" s="41" t="s">
        <v>345</v>
      </c>
      <c r="D427" s="14" t="s">
        <v>18</v>
      </c>
      <c r="E427" s="55" t="s">
        <v>347</v>
      </c>
      <c r="F427" s="26">
        <v>2.8940000000000001</v>
      </c>
      <c r="G427" s="26">
        <v>5.2149999999999999</v>
      </c>
      <c r="H427" s="26">
        <f>G427-F427</f>
        <v>2.3209999999999997</v>
      </c>
      <c r="I427" s="142">
        <v>5.7</v>
      </c>
      <c r="J427" s="41">
        <v>485</v>
      </c>
      <c r="K427" s="19">
        <f>SUM(H427*I427*J427)</f>
        <v>6416.4044999999996</v>
      </c>
      <c r="L427" s="204"/>
    </row>
    <row r="428" spans="1:13">
      <c r="A428" s="230"/>
      <c r="B428" s="41"/>
      <c r="C428" s="41" t="s">
        <v>345</v>
      </c>
      <c r="D428" s="14" t="s">
        <v>18</v>
      </c>
      <c r="E428" s="54" t="s">
        <v>348</v>
      </c>
      <c r="F428" s="26">
        <v>5.2149999999999999</v>
      </c>
      <c r="G428" s="26">
        <v>5.2930000000000001</v>
      </c>
      <c r="H428" s="26">
        <f>G428-F428</f>
        <v>7.8000000000000291E-2</v>
      </c>
      <c r="I428" s="142">
        <v>5.6</v>
      </c>
      <c r="J428" s="41">
        <v>410</v>
      </c>
      <c r="K428" s="19">
        <f>SUM(H428*I428*J428)</f>
        <v>179.08800000000068</v>
      </c>
      <c r="L428" s="204"/>
    </row>
    <row r="429" spans="1:13">
      <c r="A429" s="231"/>
      <c r="B429" s="761" t="s">
        <v>349</v>
      </c>
      <c r="C429" s="762"/>
      <c r="D429" s="763"/>
      <c r="E429" s="55"/>
      <c r="F429" s="29"/>
      <c r="G429" s="29"/>
      <c r="H429" s="29">
        <f>SUM(H426:H428)</f>
        <v>2.5780000000000003</v>
      </c>
      <c r="I429" s="155"/>
      <c r="J429" s="154"/>
      <c r="K429" s="20">
        <f>SUM(K426:K428)</f>
        <v>7087.7425000000012</v>
      </c>
      <c r="L429" s="243"/>
      <c r="M429" s="80"/>
    </row>
    <row r="430" spans="1:13">
      <c r="A430" s="250">
        <v>90</v>
      </c>
      <c r="B430" s="14" t="s">
        <v>1035</v>
      </c>
      <c r="C430" s="34" t="s">
        <v>350</v>
      </c>
      <c r="D430" s="14" t="s">
        <v>37</v>
      </c>
      <c r="E430" s="274" t="s">
        <v>351</v>
      </c>
      <c r="F430" s="68">
        <v>0</v>
      </c>
      <c r="G430" s="68">
        <v>1.0720000000000001</v>
      </c>
      <c r="H430" s="35">
        <f>G430-F430</f>
        <v>1.0720000000000001</v>
      </c>
      <c r="I430" s="146">
        <v>5.4</v>
      </c>
      <c r="J430" s="37">
        <v>400</v>
      </c>
      <c r="K430" s="19">
        <f>SUM(H430*I430*J430)</f>
        <v>2315.5200000000004</v>
      </c>
      <c r="L430" s="204"/>
    </row>
    <row r="431" spans="1:13">
      <c r="A431" s="125"/>
      <c r="B431" s="14" t="s">
        <v>1035</v>
      </c>
      <c r="C431" s="34" t="s">
        <v>350</v>
      </c>
      <c r="D431" s="14" t="s">
        <v>37</v>
      </c>
      <c r="E431" s="259"/>
      <c r="F431" s="68">
        <v>1.0720000000000001</v>
      </c>
      <c r="G431" s="68">
        <v>1.9910000000000001</v>
      </c>
      <c r="H431" s="35">
        <f>G431-F431</f>
        <v>0.91900000000000004</v>
      </c>
      <c r="I431" s="146">
        <v>3.8</v>
      </c>
      <c r="J431" s="37">
        <v>750</v>
      </c>
      <c r="K431" s="19">
        <f>SUM(H431*I431*J431)</f>
        <v>2619.15</v>
      </c>
      <c r="L431" s="204"/>
    </row>
    <row r="432" spans="1:13">
      <c r="A432" s="125"/>
      <c r="B432" s="14" t="s">
        <v>1035</v>
      </c>
      <c r="C432" s="34" t="s">
        <v>350</v>
      </c>
      <c r="D432" s="14" t="s">
        <v>37</v>
      </c>
      <c r="E432" s="255"/>
      <c r="F432" s="68">
        <v>1.9910000000000001</v>
      </c>
      <c r="G432" s="68">
        <v>3.0030000000000001</v>
      </c>
      <c r="H432" s="35">
        <f>G432-F432</f>
        <v>1.012</v>
      </c>
      <c r="I432" s="146">
        <v>3.8</v>
      </c>
      <c r="J432" s="37">
        <v>400</v>
      </c>
      <c r="K432" s="19">
        <f>SUM(H432*I432*J432)</f>
        <v>1538.2399999999998</v>
      </c>
      <c r="L432" s="204"/>
    </row>
    <row r="433" spans="1:12">
      <c r="A433" s="251"/>
      <c r="B433" s="758" t="s">
        <v>352</v>
      </c>
      <c r="C433" s="759"/>
      <c r="D433" s="760"/>
      <c r="E433" s="255"/>
      <c r="F433" s="68"/>
      <c r="G433" s="68"/>
      <c r="H433" s="38">
        <f>SUM(H430:H432)</f>
        <v>3.0030000000000001</v>
      </c>
      <c r="I433" s="146"/>
      <c r="J433" s="37"/>
      <c r="K433" s="20">
        <f>SUBTOTAL(9,K430:K432)</f>
        <v>6472.91</v>
      </c>
      <c r="L433" s="185"/>
    </row>
    <row r="434" spans="1:12">
      <c r="A434" s="250">
        <v>91</v>
      </c>
      <c r="B434" s="14" t="s">
        <v>1034</v>
      </c>
      <c r="C434" s="34" t="s">
        <v>353</v>
      </c>
      <c r="D434" s="14" t="s">
        <v>37</v>
      </c>
      <c r="E434" s="274" t="s">
        <v>354</v>
      </c>
      <c r="F434" s="68">
        <v>0</v>
      </c>
      <c r="G434" s="68">
        <v>1.2569999999999999</v>
      </c>
      <c r="H434" s="35">
        <f>G434-F434</f>
        <v>1.2569999999999999</v>
      </c>
      <c r="I434" s="146">
        <v>4.5</v>
      </c>
      <c r="J434" s="37">
        <v>400</v>
      </c>
      <c r="K434" s="19">
        <f>SUM(H434*I434*J434)</f>
        <v>2262.6</v>
      </c>
      <c r="L434" s="204"/>
    </row>
    <row r="435" spans="1:12">
      <c r="A435" s="125"/>
      <c r="B435" s="14" t="s">
        <v>1034</v>
      </c>
      <c r="C435" s="34" t="s">
        <v>353</v>
      </c>
      <c r="D435" s="14" t="s">
        <v>37</v>
      </c>
      <c r="E435" s="259"/>
      <c r="F435" s="68">
        <v>1.7769999999999999</v>
      </c>
      <c r="G435" s="68">
        <v>2.8849999999999998</v>
      </c>
      <c r="H435" s="35">
        <f>G435-F435</f>
        <v>1.1079999999999999</v>
      </c>
      <c r="I435" s="146">
        <v>4.5999999999999996</v>
      </c>
      <c r="J435" s="37">
        <v>400</v>
      </c>
      <c r="K435" s="19">
        <f>SUM(H435*I435*J435)</f>
        <v>2038.7199999999996</v>
      </c>
      <c r="L435" s="204"/>
    </row>
    <row r="436" spans="1:12">
      <c r="A436" s="125"/>
      <c r="B436" s="14" t="s">
        <v>1034</v>
      </c>
      <c r="C436" s="34" t="s">
        <v>353</v>
      </c>
      <c r="D436" s="14" t="s">
        <v>37</v>
      </c>
      <c r="E436" s="259"/>
      <c r="F436" s="68">
        <v>2.8849999999999998</v>
      </c>
      <c r="G436" s="68">
        <v>3.956</v>
      </c>
      <c r="H436" s="35">
        <f>G436-F436</f>
        <v>1.0710000000000002</v>
      </c>
      <c r="I436" s="146">
        <v>4.5</v>
      </c>
      <c r="J436" s="37">
        <v>400</v>
      </c>
      <c r="K436" s="19">
        <f>SUM(H436*I436*J436)</f>
        <v>1927.8000000000002</v>
      </c>
      <c r="L436" s="204"/>
    </row>
    <row r="437" spans="1:12">
      <c r="A437" s="125"/>
      <c r="B437" s="14" t="s">
        <v>1034</v>
      </c>
      <c r="C437" s="34" t="s">
        <v>353</v>
      </c>
      <c r="D437" s="14" t="s">
        <v>37</v>
      </c>
      <c r="E437" s="255"/>
      <c r="F437" s="68">
        <v>4.944</v>
      </c>
      <c r="G437" s="68">
        <v>6.05</v>
      </c>
      <c r="H437" s="35">
        <f>G437-F437</f>
        <v>1.1059999999999999</v>
      </c>
      <c r="I437" s="146">
        <v>4.5</v>
      </c>
      <c r="J437" s="37">
        <v>400</v>
      </c>
      <c r="K437" s="19">
        <f>SUM(H437*I437*J437)</f>
        <v>1990.7999999999997</v>
      </c>
      <c r="L437" s="204"/>
    </row>
    <row r="438" spans="1:12">
      <c r="A438" s="251"/>
      <c r="B438" s="758" t="s">
        <v>355</v>
      </c>
      <c r="C438" s="759"/>
      <c r="D438" s="760"/>
      <c r="E438" s="255"/>
      <c r="F438" s="68"/>
      <c r="G438" s="68"/>
      <c r="H438" s="38">
        <f>SUM(H434:H437)</f>
        <v>4.5419999999999998</v>
      </c>
      <c r="I438" s="146"/>
      <c r="J438" s="37"/>
      <c r="K438" s="20">
        <f>SUBTOTAL(9,K434:K437)</f>
        <v>8219.92</v>
      </c>
      <c r="L438" s="185"/>
    </row>
    <row r="439" spans="1:12">
      <c r="A439" s="235">
        <v>92</v>
      </c>
      <c r="B439" s="41"/>
      <c r="C439" s="41" t="s">
        <v>356</v>
      </c>
      <c r="D439" s="14" t="s">
        <v>18</v>
      </c>
      <c r="E439" s="31" t="s">
        <v>357</v>
      </c>
      <c r="F439" s="26">
        <v>0</v>
      </c>
      <c r="G439" s="26">
        <v>1.236</v>
      </c>
      <c r="H439" s="26">
        <f>G439-F439</f>
        <v>1.236</v>
      </c>
      <c r="I439" s="142">
        <v>5.5</v>
      </c>
      <c r="J439" s="41">
        <v>485</v>
      </c>
      <c r="K439" s="19">
        <f>SUM(H439*I439*J439)</f>
        <v>3297.03</v>
      </c>
      <c r="L439" s="204"/>
    </row>
    <row r="440" spans="1:12">
      <c r="A440" s="230"/>
      <c r="B440" s="41"/>
      <c r="C440" s="41" t="s">
        <v>356</v>
      </c>
      <c r="D440" s="14" t="s">
        <v>18</v>
      </c>
      <c r="E440" s="55" t="s">
        <v>358</v>
      </c>
      <c r="F440" s="26">
        <v>3.2509999999999999</v>
      </c>
      <c r="G440" s="26">
        <v>5.2539999999999996</v>
      </c>
      <c r="H440" s="26">
        <f>G440-F440</f>
        <v>2.0029999999999997</v>
      </c>
      <c r="I440" s="142">
        <v>5.4</v>
      </c>
      <c r="J440" s="41">
        <v>243</v>
      </c>
      <c r="K440" s="19">
        <f>SUM(H440*I440*J440)</f>
        <v>2628.3365999999996</v>
      </c>
      <c r="L440" s="204"/>
    </row>
    <row r="441" spans="1:12">
      <c r="A441" s="230"/>
      <c r="B441" s="41"/>
      <c r="C441" s="41" t="s">
        <v>356</v>
      </c>
      <c r="D441" s="14" t="s">
        <v>18</v>
      </c>
      <c r="E441" s="55" t="s">
        <v>359</v>
      </c>
      <c r="F441" s="26">
        <v>5.2539999999999996</v>
      </c>
      <c r="G441" s="26">
        <v>5.63</v>
      </c>
      <c r="H441" s="26">
        <f>G441-F441</f>
        <v>0.37600000000000033</v>
      </c>
      <c r="I441" s="142">
        <v>5.4</v>
      </c>
      <c r="J441" s="41">
        <v>855</v>
      </c>
      <c r="K441" s="19">
        <f>SUM(H441*I441*J441)</f>
        <v>1735.9920000000018</v>
      </c>
      <c r="L441" s="204"/>
    </row>
    <row r="442" spans="1:12">
      <c r="A442" s="230"/>
      <c r="B442" s="41"/>
      <c r="C442" s="41" t="s">
        <v>356</v>
      </c>
      <c r="D442" s="14" t="s">
        <v>18</v>
      </c>
      <c r="E442" s="55" t="s">
        <v>360</v>
      </c>
      <c r="F442" s="26">
        <v>5.63</v>
      </c>
      <c r="G442" s="26">
        <v>6.26</v>
      </c>
      <c r="H442" s="26">
        <f>G442-F442</f>
        <v>0.62999999999999989</v>
      </c>
      <c r="I442" s="142">
        <v>5.5</v>
      </c>
      <c r="J442" s="41">
        <v>243</v>
      </c>
      <c r="K442" s="19">
        <f>SUM(H442*I442*J442)</f>
        <v>841.99499999999989</v>
      </c>
      <c r="L442" s="204"/>
    </row>
    <row r="443" spans="1:12">
      <c r="A443" s="231"/>
      <c r="B443" s="758" t="s">
        <v>908</v>
      </c>
      <c r="C443" s="759"/>
      <c r="D443" s="760"/>
      <c r="E443" s="56"/>
      <c r="F443" s="29"/>
      <c r="G443" s="29"/>
      <c r="H443" s="29">
        <f>SUM(H439:H442)</f>
        <v>4.2450000000000001</v>
      </c>
      <c r="I443" s="155"/>
      <c r="J443" s="154"/>
      <c r="K443" s="20">
        <f>SUM(K439:K442)</f>
        <v>8503.3536000000022</v>
      </c>
      <c r="L443" s="243"/>
    </row>
    <row r="444" spans="1:12">
      <c r="A444" s="242"/>
      <c r="B444" s="566"/>
      <c r="C444" s="566"/>
      <c r="D444" s="566"/>
      <c r="E444" s="151"/>
      <c r="F444" s="152"/>
      <c r="G444" s="152"/>
      <c r="H444" s="152"/>
      <c r="I444" s="176"/>
      <c r="J444" s="175"/>
      <c r="K444" s="126"/>
      <c r="L444" s="185"/>
    </row>
    <row r="445" spans="1:12">
      <c r="A445" s="658">
        <v>16</v>
      </c>
      <c r="B445" s="658"/>
      <c r="C445" s="658"/>
      <c r="D445" s="658"/>
      <c r="E445" s="658"/>
      <c r="F445" s="658"/>
      <c r="G445" s="658"/>
      <c r="H445" s="658"/>
      <c r="I445" s="658"/>
      <c r="J445" s="658"/>
      <c r="K445" s="658"/>
      <c r="L445" s="185"/>
    </row>
    <row r="446" spans="1:12" ht="15.75" thickBot="1">
      <c r="A446" s="658"/>
      <c r="B446" s="658"/>
      <c r="C446" s="658"/>
      <c r="D446" s="658"/>
      <c r="E446" s="658"/>
      <c r="F446" s="658"/>
      <c r="G446" s="658"/>
      <c r="H446" s="658"/>
      <c r="I446" s="658"/>
      <c r="J446" s="658"/>
      <c r="K446" s="658"/>
      <c r="L446" s="185"/>
    </row>
    <row r="447" spans="1:12" ht="36">
      <c r="A447" s="177" t="s">
        <v>0</v>
      </c>
      <c r="B447" s="178" t="s">
        <v>1</v>
      </c>
      <c r="C447" s="179" t="s">
        <v>2</v>
      </c>
      <c r="D447" s="180" t="s">
        <v>3</v>
      </c>
      <c r="E447" s="179" t="s">
        <v>4</v>
      </c>
      <c r="F447" s="687" t="s">
        <v>5</v>
      </c>
      <c r="G447" s="688"/>
      <c r="H447" s="181" t="s">
        <v>6</v>
      </c>
      <c r="I447" s="182" t="s">
        <v>7</v>
      </c>
      <c r="J447" s="183" t="s">
        <v>8</v>
      </c>
      <c r="K447" s="393" t="s">
        <v>9</v>
      </c>
      <c r="L447" s="185"/>
    </row>
    <row r="448" spans="1:12" ht="15.2" customHeight="1" thickBot="1">
      <c r="A448" s="186" t="s">
        <v>10</v>
      </c>
      <c r="B448" s="187"/>
      <c r="C448" s="188"/>
      <c r="D448" s="189"/>
      <c r="E448" s="190"/>
      <c r="F448" s="191" t="s">
        <v>11</v>
      </c>
      <c r="G448" s="192" t="s">
        <v>12</v>
      </c>
      <c r="H448" s="193" t="s">
        <v>13</v>
      </c>
      <c r="I448" s="194" t="s">
        <v>14</v>
      </c>
      <c r="J448" s="195" t="s">
        <v>15</v>
      </c>
      <c r="K448" s="394" t="s">
        <v>16</v>
      </c>
      <c r="L448" s="185"/>
    </row>
    <row r="449" spans="1:15" ht="4.1500000000000004" customHeight="1">
      <c r="A449" s="640"/>
      <c r="B449" s="198"/>
      <c r="C449" s="199"/>
      <c r="D449" s="198"/>
      <c r="E449" s="200"/>
      <c r="F449" s="201"/>
      <c r="G449" s="201"/>
      <c r="H449" s="201"/>
      <c r="I449" s="202"/>
      <c r="J449" s="199"/>
      <c r="K449" s="203"/>
      <c r="L449" s="185"/>
    </row>
    <row r="450" spans="1:15" ht="15" customHeight="1">
      <c r="A450" s="250">
        <v>93</v>
      </c>
      <c r="B450" s="14"/>
      <c r="C450" s="34" t="s">
        <v>362</v>
      </c>
      <c r="D450" s="14" t="s">
        <v>18</v>
      </c>
      <c r="E450" s="255" t="s">
        <v>363</v>
      </c>
      <c r="F450" s="68">
        <v>0.34599999999999997</v>
      </c>
      <c r="G450" s="68">
        <v>1.6479999999999999</v>
      </c>
      <c r="H450" s="35">
        <f>G450-F450</f>
        <v>1.302</v>
      </c>
      <c r="I450" s="36">
        <v>5.8</v>
      </c>
      <c r="J450" s="37">
        <v>628</v>
      </c>
      <c r="K450" s="19">
        <f>SUM(H450*I450*J450)</f>
        <v>4742.4047999999993</v>
      </c>
      <c r="L450" s="185"/>
    </row>
    <row r="451" spans="1:15" ht="15" customHeight="1">
      <c r="A451" s="125"/>
      <c r="B451" s="14"/>
      <c r="C451" s="34" t="s">
        <v>362</v>
      </c>
      <c r="D451" s="14" t="s">
        <v>18</v>
      </c>
      <c r="E451" s="407" t="s">
        <v>364</v>
      </c>
      <c r="F451" s="68">
        <v>1.6479999999999999</v>
      </c>
      <c r="G451" s="68">
        <v>1.9990000000000001</v>
      </c>
      <c r="H451" s="35">
        <f>G451-F451</f>
        <v>0.3510000000000002</v>
      </c>
      <c r="I451" s="36">
        <v>6</v>
      </c>
      <c r="J451" s="37">
        <v>898</v>
      </c>
      <c r="K451" s="19">
        <f>SUM(H451*I451*J451)</f>
        <v>1891.188000000001</v>
      </c>
      <c r="L451" s="185"/>
    </row>
    <row r="452" spans="1:15" ht="15" customHeight="1">
      <c r="A452" s="251"/>
      <c r="B452" s="758" t="s">
        <v>909</v>
      </c>
      <c r="C452" s="759"/>
      <c r="D452" s="760"/>
      <c r="E452" s="255"/>
      <c r="F452" s="74"/>
      <c r="G452" s="74"/>
      <c r="H452" s="38">
        <f>SUM(H450:H451)</f>
        <v>1.6530000000000002</v>
      </c>
      <c r="I452" s="39"/>
      <c r="J452" s="40"/>
      <c r="K452" s="20">
        <f>SUM(K450:K451)</f>
        <v>6633.5928000000004</v>
      </c>
      <c r="L452" s="185"/>
    </row>
    <row r="453" spans="1:15" ht="15" customHeight="1">
      <c r="A453" s="165">
        <v>94</v>
      </c>
      <c r="B453" s="158"/>
      <c r="C453" s="158" t="s">
        <v>1023</v>
      </c>
      <c r="D453" s="158" t="s">
        <v>106</v>
      </c>
      <c r="E453" s="351" t="s">
        <v>365</v>
      </c>
      <c r="F453" s="280">
        <v>1.7230000000000001</v>
      </c>
      <c r="G453" s="68">
        <v>2.5489999999999999</v>
      </c>
      <c r="H453" s="35">
        <f>G453-F453</f>
        <v>0.82599999999999985</v>
      </c>
      <c r="I453" s="146">
        <v>4.5</v>
      </c>
      <c r="J453" s="37">
        <v>450</v>
      </c>
      <c r="K453" s="19">
        <f>SUM(H453*I453*J453)</f>
        <v>1672.6499999999996</v>
      </c>
      <c r="L453" s="185"/>
    </row>
    <row r="454" spans="1:15" ht="15" customHeight="1">
      <c r="A454" s="166"/>
      <c r="B454" s="758" t="s">
        <v>366</v>
      </c>
      <c r="C454" s="759"/>
      <c r="D454" s="760"/>
      <c r="E454" s="486"/>
      <c r="F454" s="282"/>
      <c r="G454" s="74"/>
      <c r="H454" s="38">
        <f>SUBTOTAL(9,H453:H453)</f>
        <v>0.82599999999999985</v>
      </c>
      <c r="I454" s="147"/>
      <c r="J454" s="40"/>
      <c r="K454" s="20">
        <f>SUBTOTAL(9,K453:K453)</f>
        <v>1672.6499999999996</v>
      </c>
      <c r="L454" s="185"/>
    </row>
    <row r="455" spans="1:15">
      <c r="A455" s="165">
        <v>95</v>
      </c>
      <c r="B455" s="158"/>
      <c r="C455" s="158" t="s">
        <v>1024</v>
      </c>
      <c r="D455" s="158" t="s">
        <v>106</v>
      </c>
      <c r="E455" s="351" t="s">
        <v>367</v>
      </c>
      <c r="F455" s="280">
        <v>1.196</v>
      </c>
      <c r="G455" s="68">
        <v>1.895</v>
      </c>
      <c r="H455" s="35">
        <f>G455-F455</f>
        <v>0.69900000000000007</v>
      </c>
      <c r="I455" s="146">
        <v>5</v>
      </c>
      <c r="J455" s="37">
        <v>450</v>
      </c>
      <c r="K455" s="19">
        <f>SUM(H455*I455*J455)</f>
        <v>1572.75</v>
      </c>
      <c r="L455" s="204"/>
    </row>
    <row r="456" spans="1:15">
      <c r="A456" s="166"/>
      <c r="B456" s="758" t="s">
        <v>910</v>
      </c>
      <c r="C456" s="759"/>
      <c r="D456" s="760"/>
      <c r="E456" s="487"/>
      <c r="F456" s="282"/>
      <c r="G456" s="74"/>
      <c r="H456" s="38">
        <f>SUBTOTAL(9,H455:H455)</f>
        <v>0.69900000000000007</v>
      </c>
      <c r="I456" s="147"/>
      <c r="J456" s="40"/>
      <c r="K456" s="20">
        <f>SUBTOTAL(9,K455:K455)</f>
        <v>1572.75</v>
      </c>
      <c r="L456" s="185"/>
    </row>
    <row r="457" spans="1:15">
      <c r="A457" s="749">
        <v>96</v>
      </c>
      <c r="B457" s="137" t="s">
        <v>1035</v>
      </c>
      <c r="C457" s="69" t="s">
        <v>368</v>
      </c>
      <c r="D457" s="14" t="s">
        <v>46</v>
      </c>
      <c r="E457" s="67" t="s">
        <v>369</v>
      </c>
      <c r="F457" s="68">
        <v>1.8</v>
      </c>
      <c r="G457" s="68">
        <v>8.6560000000000006</v>
      </c>
      <c r="H457" s="209">
        <f>SUM(G457-F457)</f>
        <v>6.8560000000000008</v>
      </c>
      <c r="I457" s="116">
        <v>3.8</v>
      </c>
      <c r="J457" s="117">
        <v>400</v>
      </c>
      <c r="K457" s="19">
        <f>SUM(H457*I457*J457)</f>
        <v>10421.120000000001</v>
      </c>
      <c r="L457" s="204"/>
    </row>
    <row r="458" spans="1:15">
      <c r="A458" s="750"/>
      <c r="B458" s="758" t="s">
        <v>907</v>
      </c>
      <c r="C458" s="759"/>
      <c r="D458" s="760"/>
      <c r="E458" s="73"/>
      <c r="F458" s="74"/>
      <c r="G458" s="74"/>
      <c r="H458" s="38">
        <f>SUM(H457)</f>
        <v>6.8560000000000008</v>
      </c>
      <c r="I458" s="118"/>
      <c r="J458" s="119"/>
      <c r="K458" s="20">
        <f>SUM(K457)</f>
        <v>10421.120000000001</v>
      </c>
      <c r="L458" s="185"/>
    </row>
    <row r="459" spans="1:15">
      <c r="A459" s="330">
        <v>97</v>
      </c>
      <c r="B459" s="120" t="s">
        <v>1035</v>
      </c>
      <c r="C459" s="266" t="s">
        <v>370</v>
      </c>
      <c r="D459" s="120" t="s">
        <v>110</v>
      </c>
      <c r="E459" s="268" t="s">
        <v>371</v>
      </c>
      <c r="F459" s="269">
        <v>0</v>
      </c>
      <c r="G459" s="269">
        <v>0.66100000000000003</v>
      </c>
      <c r="H459" s="211">
        <f>G459-F459</f>
        <v>0.66100000000000003</v>
      </c>
      <c r="I459" s="212">
        <v>4.8</v>
      </c>
      <c r="J459" s="213">
        <v>385</v>
      </c>
      <c r="K459" s="328">
        <f>SUM(H459*I459*J459)</f>
        <v>1221.528</v>
      </c>
      <c r="L459" s="388"/>
      <c r="M459" s="252"/>
      <c r="N459" s="252"/>
      <c r="O459" s="252"/>
    </row>
    <row r="460" spans="1:15">
      <c r="A460" s="329"/>
      <c r="B460" s="120"/>
      <c r="C460" s="266" t="s">
        <v>370</v>
      </c>
      <c r="D460" s="120" t="s">
        <v>110</v>
      </c>
      <c r="E460" s="268"/>
      <c r="F460" s="269">
        <v>0.66100000000000003</v>
      </c>
      <c r="G460" s="269">
        <v>1.0580000000000001</v>
      </c>
      <c r="H460" s="211">
        <f>G460-F460</f>
        <v>0.39700000000000002</v>
      </c>
      <c r="I460" s="212">
        <v>4.5</v>
      </c>
      <c r="J460" s="213">
        <v>890</v>
      </c>
      <c r="K460" s="328">
        <f>SUM(H460*I460*J460)</f>
        <v>1589.9850000000001</v>
      </c>
      <c r="L460" s="387"/>
    </row>
    <row r="461" spans="1:15">
      <c r="A461" s="329"/>
      <c r="B461" s="120"/>
      <c r="C461" s="266" t="s">
        <v>370</v>
      </c>
      <c r="D461" s="120" t="s">
        <v>110</v>
      </c>
      <c r="E461" s="268"/>
      <c r="F461" s="269">
        <v>1.0580000000000001</v>
      </c>
      <c r="G461" s="269">
        <v>2.0289999999999999</v>
      </c>
      <c r="H461" s="211">
        <f>G461-F461</f>
        <v>0.97099999999999986</v>
      </c>
      <c r="I461" s="212">
        <v>4.5999999999999996</v>
      </c>
      <c r="J461" s="213">
        <v>385</v>
      </c>
      <c r="K461" s="328">
        <f>SUM(H461*I461*J461)</f>
        <v>1719.6409999999996</v>
      </c>
      <c r="L461" s="387"/>
    </row>
    <row r="462" spans="1:15">
      <c r="A462" s="228"/>
      <c r="B462" s="662" t="s">
        <v>912</v>
      </c>
      <c r="C462" s="663"/>
      <c r="D462" s="664"/>
      <c r="E462" s="270"/>
      <c r="F462" s="469"/>
      <c r="G462" s="469"/>
      <c r="H462" s="114">
        <f>SUBTOTAL(9,H459:H461)</f>
        <v>2.0289999999999999</v>
      </c>
      <c r="I462" s="115"/>
      <c r="J462" s="79"/>
      <c r="K462" s="79">
        <f>SUBTOTAL(9,K459:K461)</f>
        <v>4531.1539999999995</v>
      </c>
      <c r="L462" s="243"/>
      <c r="M462" s="80"/>
    </row>
    <row r="463" spans="1:15" ht="24">
      <c r="A463" s="737">
        <v>98</v>
      </c>
      <c r="B463" s="121"/>
      <c r="C463" s="121" t="s">
        <v>1009</v>
      </c>
      <c r="D463" s="121" t="s">
        <v>106</v>
      </c>
      <c r="E463" s="351" t="s">
        <v>372</v>
      </c>
      <c r="F463" s="280">
        <v>0</v>
      </c>
      <c r="G463" s="68">
        <v>1.1000000000000001</v>
      </c>
      <c r="H463" s="35">
        <f t="shared" ref="H463:H469" si="18">G463-F463</f>
        <v>1.1000000000000001</v>
      </c>
      <c r="I463" s="146">
        <v>5.2</v>
      </c>
      <c r="J463" s="37">
        <v>450</v>
      </c>
      <c r="K463" s="19">
        <f t="shared" ref="K463:K469" si="19">SUM(H463*I463*J463)</f>
        <v>2574.0000000000005</v>
      </c>
      <c r="L463" s="204"/>
    </row>
    <row r="464" spans="1:15">
      <c r="A464" s="738"/>
      <c r="B464" s="279"/>
      <c r="C464" s="279" t="s">
        <v>1009</v>
      </c>
      <c r="D464" s="279" t="s">
        <v>106</v>
      </c>
      <c r="E464" s="293"/>
      <c r="F464" s="280">
        <v>1.524</v>
      </c>
      <c r="G464" s="68">
        <v>3.3839999999999999</v>
      </c>
      <c r="H464" s="35">
        <f t="shared" si="18"/>
        <v>1.8599999999999999</v>
      </c>
      <c r="I464" s="146">
        <v>5</v>
      </c>
      <c r="J464" s="37">
        <v>450</v>
      </c>
      <c r="K464" s="19">
        <f t="shared" si="19"/>
        <v>4184.9999999999991</v>
      </c>
      <c r="L464" s="204"/>
    </row>
    <row r="465" spans="1:15">
      <c r="A465" s="738"/>
      <c r="B465" s="482"/>
      <c r="C465" s="279" t="s">
        <v>1009</v>
      </c>
      <c r="D465" s="279" t="s">
        <v>106</v>
      </c>
      <c r="E465" s="293"/>
      <c r="F465" s="280">
        <v>3.625</v>
      </c>
      <c r="G465" s="68">
        <v>4.1980000000000004</v>
      </c>
      <c r="H465" s="35">
        <f t="shared" si="18"/>
        <v>0.5730000000000004</v>
      </c>
      <c r="I465" s="146">
        <v>5.3176265270506109</v>
      </c>
      <c r="J465" s="37">
        <v>1200</v>
      </c>
      <c r="K465" s="19">
        <f t="shared" si="19"/>
        <v>3656.4000000000028</v>
      </c>
      <c r="L465" s="204"/>
    </row>
    <row r="466" spans="1:15">
      <c r="A466" s="738"/>
      <c r="B466" s="279"/>
      <c r="C466" s="482" t="s">
        <v>1009</v>
      </c>
      <c r="D466" s="279" t="s">
        <v>106</v>
      </c>
      <c r="E466" s="480"/>
      <c r="F466" s="280">
        <v>4.6859999999999999</v>
      </c>
      <c r="G466" s="68">
        <v>5.625</v>
      </c>
      <c r="H466" s="35">
        <f t="shared" si="18"/>
        <v>0.93900000000000006</v>
      </c>
      <c r="I466" s="146">
        <v>5</v>
      </c>
      <c r="J466" s="37">
        <v>450</v>
      </c>
      <c r="K466" s="19">
        <f t="shared" si="19"/>
        <v>2112.75</v>
      </c>
      <c r="L466" s="204"/>
    </row>
    <row r="467" spans="1:15">
      <c r="A467" s="738"/>
      <c r="B467" s="279"/>
      <c r="C467" s="488" t="s">
        <v>1009</v>
      </c>
      <c r="D467" s="482" t="s">
        <v>106</v>
      </c>
      <c r="E467" s="291"/>
      <c r="F467" s="280">
        <v>5.625</v>
      </c>
      <c r="G467" s="68">
        <v>6.3490000000000002</v>
      </c>
      <c r="H467" s="35">
        <f t="shared" si="18"/>
        <v>0.7240000000000002</v>
      </c>
      <c r="I467" s="146">
        <v>4.8639502762430942</v>
      </c>
      <c r="J467" s="37">
        <v>450</v>
      </c>
      <c r="K467" s="19">
        <f t="shared" si="19"/>
        <v>1584.6750000000004</v>
      </c>
      <c r="L467" s="204"/>
    </row>
    <row r="468" spans="1:15">
      <c r="A468" s="465"/>
      <c r="B468" s="662" t="s">
        <v>373</v>
      </c>
      <c r="C468" s="663"/>
      <c r="D468" s="664"/>
      <c r="E468" s="281"/>
      <c r="F468" s="282"/>
      <c r="G468" s="74"/>
      <c r="H468" s="38">
        <f>SUBTOTAL(9,H463:H467)</f>
        <v>5.1960000000000006</v>
      </c>
      <c r="I468" s="147"/>
      <c r="J468" s="40"/>
      <c r="K468" s="20">
        <f>SUBTOTAL(9,K463:K467)</f>
        <v>14112.825000000004</v>
      </c>
      <c r="L468" s="185"/>
      <c r="O468" s="245"/>
    </row>
    <row r="469" spans="1:15">
      <c r="A469" s="165">
        <v>99</v>
      </c>
      <c r="B469" s="158"/>
      <c r="C469" s="158" t="s">
        <v>1025</v>
      </c>
      <c r="D469" s="158" t="s">
        <v>106</v>
      </c>
      <c r="E469" s="351" t="s">
        <v>374</v>
      </c>
      <c r="F469" s="280">
        <v>2.129</v>
      </c>
      <c r="G469" s="68">
        <v>2.33</v>
      </c>
      <c r="H469" s="35">
        <f t="shared" si="18"/>
        <v>0.20100000000000007</v>
      </c>
      <c r="I469" s="146">
        <v>6</v>
      </c>
      <c r="J469" s="37">
        <v>1200</v>
      </c>
      <c r="K469" s="19">
        <f t="shared" si="19"/>
        <v>1447.2000000000005</v>
      </c>
      <c r="L469" s="204"/>
    </row>
    <row r="470" spans="1:15">
      <c r="A470" s="166"/>
      <c r="B470" s="662" t="s">
        <v>375</v>
      </c>
      <c r="C470" s="663"/>
      <c r="D470" s="664"/>
      <c r="E470" s="486"/>
      <c r="F470" s="282"/>
      <c r="G470" s="74"/>
      <c r="H470" s="38">
        <f>SUBTOTAL(9,H469:H469)</f>
        <v>0.20100000000000007</v>
      </c>
      <c r="I470" s="147"/>
      <c r="J470" s="40"/>
      <c r="K470" s="20">
        <f>SUBTOTAL(9,K469:K469)</f>
        <v>1447.2000000000005</v>
      </c>
      <c r="L470" s="185"/>
    </row>
    <row r="471" spans="1:15">
      <c r="A471" s="250">
        <v>100</v>
      </c>
      <c r="B471" s="14"/>
      <c r="C471" s="34" t="s">
        <v>376</v>
      </c>
      <c r="D471" s="14" t="s">
        <v>18</v>
      </c>
      <c r="E471" s="400" t="s">
        <v>377</v>
      </c>
      <c r="F471" s="68">
        <v>4.3810000000000002</v>
      </c>
      <c r="G471" s="280">
        <v>4.9630000000000001</v>
      </c>
      <c r="H471" s="35">
        <f>G471-F471</f>
        <v>0.58199999999999985</v>
      </c>
      <c r="I471" s="36">
        <v>5.0999999999999996</v>
      </c>
      <c r="J471" s="37">
        <v>778</v>
      </c>
      <c r="K471" s="19">
        <f>SUM(H471*I471*J471)</f>
        <v>2309.2595999999994</v>
      </c>
      <c r="L471" s="204"/>
    </row>
    <row r="472" spans="1:15">
      <c r="A472" s="251"/>
      <c r="B472" s="662" t="s">
        <v>378</v>
      </c>
      <c r="C472" s="663"/>
      <c r="D472" s="664"/>
      <c r="E472" s="255"/>
      <c r="F472" s="74"/>
      <c r="G472" s="74"/>
      <c r="H472" s="38">
        <f>SUM(H471:H471)</f>
        <v>0.58199999999999985</v>
      </c>
      <c r="I472" s="39"/>
      <c r="J472" s="40"/>
      <c r="K472" s="20">
        <f>SUM(K471:K471)</f>
        <v>2309.2595999999994</v>
      </c>
      <c r="L472" s="185"/>
    </row>
    <row r="473" spans="1:15">
      <c r="A473" s="110">
        <v>101</v>
      </c>
      <c r="B473" s="84"/>
      <c r="C473" s="83" t="s">
        <v>379</v>
      </c>
      <c r="D473" s="84" t="s">
        <v>28</v>
      </c>
      <c r="E473" s="85" t="s">
        <v>380</v>
      </c>
      <c r="F473" s="86">
        <v>3.3319999999999999</v>
      </c>
      <c r="G473" s="86">
        <v>4.43</v>
      </c>
      <c r="H473" s="86">
        <v>1.0979999999999999</v>
      </c>
      <c r="I473" s="87">
        <v>5.5</v>
      </c>
      <c r="J473" s="88">
        <v>270</v>
      </c>
      <c r="K473" s="19">
        <f>SUM(H473*I473*J473*1.21)</f>
        <v>1972.9413</v>
      </c>
      <c r="L473" s="204"/>
    </row>
    <row r="474" spans="1:15">
      <c r="A474" s="229"/>
      <c r="B474" s="662" t="s">
        <v>911</v>
      </c>
      <c r="C474" s="663"/>
      <c r="D474" s="664"/>
      <c r="E474" s="91"/>
      <c r="F474" s="86"/>
      <c r="G474" s="86"/>
      <c r="H474" s="92">
        <f>SUBTOTAL(9,H473:H473)</f>
        <v>1.0979999999999999</v>
      </c>
      <c r="I474" s="87"/>
      <c r="J474" s="88"/>
      <c r="K474" s="20">
        <f>SUBTOTAL(9,K473:K473)</f>
        <v>1972.9413</v>
      </c>
      <c r="L474" s="185"/>
    </row>
    <row r="475" spans="1:15">
      <c r="A475" s="110">
        <v>102</v>
      </c>
      <c r="B475" s="167"/>
      <c r="C475" s="83" t="s">
        <v>381</v>
      </c>
      <c r="D475" s="84" t="s">
        <v>28</v>
      </c>
      <c r="E475" s="98" t="s">
        <v>382</v>
      </c>
      <c r="F475" s="86">
        <v>3.1419999999999999</v>
      </c>
      <c r="G475" s="86">
        <v>4.1319999999999997</v>
      </c>
      <c r="H475" s="86">
        <v>0.98099999999999998</v>
      </c>
      <c r="I475" s="87">
        <v>6</v>
      </c>
      <c r="J475" s="88">
        <v>270</v>
      </c>
      <c r="K475" s="19">
        <f>SUM(H475*I475*J475*1.21)</f>
        <v>1922.9562000000001</v>
      </c>
      <c r="L475" s="204"/>
    </row>
    <row r="476" spans="1:15">
      <c r="A476" s="111"/>
      <c r="B476" s="84"/>
      <c r="C476" s="83" t="s">
        <v>381</v>
      </c>
      <c r="D476" s="84" t="s">
        <v>28</v>
      </c>
      <c r="E476" s="98" t="s">
        <v>383</v>
      </c>
      <c r="F476" s="86">
        <v>4.859</v>
      </c>
      <c r="G476" s="86">
        <v>6.0129999999999999</v>
      </c>
      <c r="H476" s="86">
        <v>1.1539999999999999</v>
      </c>
      <c r="I476" s="87">
        <v>5.5</v>
      </c>
      <c r="J476" s="88">
        <v>550</v>
      </c>
      <c r="K476" s="19">
        <f>SUM(H476*I476*J476*1.21)</f>
        <v>4223.9285</v>
      </c>
      <c r="L476" s="204"/>
    </row>
    <row r="477" spans="1:15">
      <c r="A477" s="229"/>
      <c r="B477" s="662" t="s">
        <v>384</v>
      </c>
      <c r="C477" s="663"/>
      <c r="D477" s="664"/>
      <c r="E477" s="163"/>
      <c r="F477" s="95"/>
      <c r="G477" s="95"/>
      <c r="H477" s="92">
        <f>SUBTOTAL(9,H475:H476)</f>
        <v>2.1349999999999998</v>
      </c>
      <c r="I477" s="96"/>
      <c r="J477" s="97"/>
      <c r="K477" s="20">
        <f>SUBTOTAL(9,K475:K476)</f>
        <v>6146.8847000000005</v>
      </c>
      <c r="L477" s="243"/>
    </row>
    <row r="478" spans="1:15">
      <c r="A478" s="658">
        <v>17</v>
      </c>
      <c r="B478" s="658"/>
      <c r="C478" s="658"/>
      <c r="D478" s="658"/>
      <c r="E478" s="658"/>
      <c r="F478" s="658"/>
      <c r="G478" s="658"/>
      <c r="H478" s="658"/>
      <c r="I478" s="658"/>
      <c r="J478" s="658"/>
      <c r="K478" s="658"/>
      <c r="L478" s="185"/>
    </row>
    <row r="479" spans="1:15" ht="15.75" thickBot="1">
      <c r="A479" s="658"/>
      <c r="B479" s="658"/>
      <c r="C479" s="658"/>
      <c r="D479" s="658"/>
      <c r="E479" s="658"/>
      <c r="F479" s="658"/>
      <c r="G479" s="658"/>
      <c r="H479" s="658"/>
      <c r="I479" s="658"/>
      <c r="J479" s="658"/>
      <c r="K479" s="658"/>
      <c r="L479" s="185"/>
    </row>
    <row r="480" spans="1:15" ht="36">
      <c r="A480" s="177" t="s">
        <v>0</v>
      </c>
      <c r="B480" s="178" t="s">
        <v>1</v>
      </c>
      <c r="C480" s="179" t="s">
        <v>2</v>
      </c>
      <c r="D480" s="180" t="s">
        <v>3</v>
      </c>
      <c r="E480" s="179" t="s">
        <v>4</v>
      </c>
      <c r="F480" s="687" t="s">
        <v>5</v>
      </c>
      <c r="G480" s="688"/>
      <c r="H480" s="181" t="s">
        <v>6</v>
      </c>
      <c r="I480" s="182" t="s">
        <v>7</v>
      </c>
      <c r="J480" s="183" t="s">
        <v>8</v>
      </c>
      <c r="K480" s="393" t="s">
        <v>9</v>
      </c>
      <c r="L480" s="185"/>
    </row>
    <row r="481" spans="1:13" ht="15.2" customHeight="1" thickBot="1">
      <c r="A481" s="186" t="s">
        <v>10</v>
      </c>
      <c r="B481" s="187"/>
      <c r="C481" s="188"/>
      <c r="D481" s="189"/>
      <c r="E481" s="190"/>
      <c r="F481" s="191" t="s">
        <v>11</v>
      </c>
      <c r="G481" s="192" t="s">
        <v>12</v>
      </c>
      <c r="H481" s="193" t="s">
        <v>13</v>
      </c>
      <c r="I481" s="194" t="s">
        <v>14</v>
      </c>
      <c r="J481" s="195" t="s">
        <v>15</v>
      </c>
      <c r="K481" s="394" t="s">
        <v>16</v>
      </c>
      <c r="L481" s="185"/>
    </row>
    <row r="482" spans="1:13" ht="4.1500000000000004" customHeight="1">
      <c r="A482" s="640"/>
      <c r="B482" s="198"/>
      <c r="C482" s="199"/>
      <c r="D482" s="198"/>
      <c r="E482" s="200"/>
      <c r="F482" s="201"/>
      <c r="G482" s="201"/>
      <c r="H482" s="201"/>
      <c r="I482" s="202"/>
      <c r="J482" s="199"/>
      <c r="K482" s="203"/>
      <c r="L482" s="185"/>
    </row>
    <row r="483" spans="1:13" ht="15" customHeight="1">
      <c r="A483" s="250">
        <v>103</v>
      </c>
      <c r="B483" s="14" t="s">
        <v>1034</v>
      </c>
      <c r="C483" s="34" t="s">
        <v>385</v>
      </c>
      <c r="D483" s="14" t="s">
        <v>43</v>
      </c>
      <c r="E483" s="67" t="s">
        <v>386</v>
      </c>
      <c r="F483" s="68">
        <v>0</v>
      </c>
      <c r="G483" s="68">
        <v>4.8220000000000001</v>
      </c>
      <c r="H483" s="35">
        <f>G483-F483</f>
        <v>4.8220000000000001</v>
      </c>
      <c r="I483" s="146">
        <v>5.3</v>
      </c>
      <c r="J483" s="37">
        <v>480</v>
      </c>
      <c r="K483" s="19">
        <f>SUM(H483*I483*J483)</f>
        <v>12267.168</v>
      </c>
      <c r="L483" s="185"/>
    </row>
    <row r="484" spans="1:13" ht="15" customHeight="1">
      <c r="A484" s="251"/>
      <c r="B484" s="662" t="s">
        <v>387</v>
      </c>
      <c r="C484" s="663"/>
      <c r="D484" s="664"/>
      <c r="E484" s="257"/>
      <c r="F484" s="68"/>
      <c r="G484" s="68"/>
      <c r="H484" s="38">
        <f>SUM(H483)</f>
        <v>4.8220000000000001</v>
      </c>
      <c r="I484" s="146"/>
      <c r="J484" s="37"/>
      <c r="K484" s="20">
        <f>SUM(K483)</f>
        <v>12267.168</v>
      </c>
      <c r="L484" s="185"/>
    </row>
    <row r="485" spans="1:13" ht="15" customHeight="1">
      <c r="A485" s="749">
        <v>104</v>
      </c>
      <c r="B485" s="136"/>
      <c r="C485" s="14" t="s">
        <v>388</v>
      </c>
      <c r="D485" s="61" t="s">
        <v>46</v>
      </c>
      <c r="E485" s="67" t="s">
        <v>389</v>
      </c>
      <c r="F485" s="68">
        <v>0</v>
      </c>
      <c r="G485" s="68">
        <v>1.657</v>
      </c>
      <c r="H485" s="35">
        <f>SUM(G485-F485)</f>
        <v>1.657</v>
      </c>
      <c r="I485" s="116">
        <v>5.0999999999999996</v>
      </c>
      <c r="J485" s="117">
        <v>400</v>
      </c>
      <c r="K485" s="19">
        <f>SUM(H485*I485*J485)</f>
        <v>3380.2799999999997</v>
      </c>
      <c r="L485" s="185"/>
    </row>
    <row r="486" spans="1:13" ht="15" customHeight="1">
      <c r="A486" s="750"/>
      <c r="B486" s="754" t="s">
        <v>914</v>
      </c>
      <c r="C486" s="755"/>
      <c r="D486" s="756"/>
      <c r="E486" s="73"/>
      <c r="F486" s="74"/>
      <c r="G486" s="74"/>
      <c r="H486" s="38">
        <f>SUM(H485)</f>
        <v>1.657</v>
      </c>
      <c r="I486" s="118"/>
      <c r="J486" s="119"/>
      <c r="K486" s="20">
        <f>SUM(K485)</f>
        <v>3380.2799999999997</v>
      </c>
      <c r="L486" s="185"/>
    </row>
    <row r="487" spans="1:13" ht="15" customHeight="1">
      <c r="A487" s="749">
        <v>105</v>
      </c>
      <c r="B487" s="136"/>
      <c r="C487" s="69" t="s">
        <v>390</v>
      </c>
      <c r="D487" s="61" t="s">
        <v>46</v>
      </c>
      <c r="E487" s="67" t="s">
        <v>391</v>
      </c>
      <c r="F487" s="68">
        <v>4.8979999999999997</v>
      </c>
      <c r="G487" s="68">
        <v>5.5629999999999997</v>
      </c>
      <c r="H487" s="35">
        <f>SUM(G487-F487)</f>
        <v>0.66500000000000004</v>
      </c>
      <c r="I487" s="116">
        <v>5.4</v>
      </c>
      <c r="J487" s="117">
        <v>400</v>
      </c>
      <c r="K487" s="19">
        <f>SUM(H487*I487*J487)</f>
        <v>1436.4000000000003</v>
      </c>
      <c r="L487" s="185"/>
    </row>
    <row r="488" spans="1:13" ht="15" customHeight="1">
      <c r="A488" s="750"/>
      <c r="B488" s="754" t="s">
        <v>915</v>
      </c>
      <c r="C488" s="755"/>
      <c r="D488" s="756"/>
      <c r="E488" s="73"/>
      <c r="F488" s="74"/>
      <c r="G488" s="74"/>
      <c r="H488" s="38">
        <f>SUM(H487)</f>
        <v>0.66500000000000004</v>
      </c>
      <c r="I488" s="118"/>
      <c r="J488" s="119"/>
      <c r="K488" s="20">
        <f>SUM(K487)</f>
        <v>1436.4000000000003</v>
      </c>
      <c r="L488" s="185"/>
    </row>
    <row r="489" spans="1:13" ht="24">
      <c r="A489" s="737">
        <v>106</v>
      </c>
      <c r="B489" s="121"/>
      <c r="C489" s="121" t="s">
        <v>1026</v>
      </c>
      <c r="D489" s="121" t="s">
        <v>106</v>
      </c>
      <c r="E489" s="351" t="s">
        <v>392</v>
      </c>
      <c r="F489" s="280">
        <v>1.2969999999999999</v>
      </c>
      <c r="G489" s="68">
        <v>1.742</v>
      </c>
      <c r="H489" s="35">
        <f>G489-F489</f>
        <v>0.44500000000000006</v>
      </c>
      <c r="I489" s="146">
        <v>5.9595505617977524</v>
      </c>
      <c r="J489" s="37">
        <v>1200</v>
      </c>
      <c r="K489" s="19">
        <f>SUM(H489*I489*J489)</f>
        <v>3182.4</v>
      </c>
      <c r="L489" s="185"/>
    </row>
    <row r="490" spans="1:13">
      <c r="A490" s="738">
        <v>20</v>
      </c>
      <c r="B490" s="292"/>
      <c r="C490" s="292" t="s">
        <v>1026</v>
      </c>
      <c r="D490" s="292" t="s">
        <v>106</v>
      </c>
      <c r="E490" s="293"/>
      <c r="F490" s="280">
        <v>1.742</v>
      </c>
      <c r="G490" s="68">
        <v>2.472</v>
      </c>
      <c r="H490" s="35">
        <f>G490-F490</f>
        <v>0.73</v>
      </c>
      <c r="I490" s="146">
        <v>5.2376712328767123</v>
      </c>
      <c r="J490" s="37">
        <v>270</v>
      </c>
      <c r="K490" s="19">
        <f>SUM(H490*I490*J490)</f>
        <v>1032.345</v>
      </c>
      <c r="L490" s="185"/>
    </row>
    <row r="491" spans="1:13">
      <c r="A491" s="398"/>
      <c r="B491" s="754" t="s">
        <v>393</v>
      </c>
      <c r="C491" s="755"/>
      <c r="D491" s="756"/>
      <c r="E491" s="489"/>
      <c r="F491" s="282"/>
      <c r="G491" s="74"/>
      <c r="H491" s="38">
        <f>SUBTOTAL(9,H489:H490)</f>
        <v>1.175</v>
      </c>
      <c r="I491" s="147"/>
      <c r="J491" s="40"/>
      <c r="K491" s="20">
        <f>SUBTOTAL(9,K489:K490)</f>
        <v>4214.7449999999999</v>
      </c>
      <c r="L491" s="185"/>
    </row>
    <row r="492" spans="1:13">
      <c r="A492" s="250">
        <v>107</v>
      </c>
      <c r="B492" s="27"/>
      <c r="C492" s="41" t="s">
        <v>394</v>
      </c>
      <c r="D492" s="14" t="s">
        <v>18</v>
      </c>
      <c r="E492" s="55" t="s">
        <v>395</v>
      </c>
      <c r="F492" s="26">
        <v>6.3710000000000004</v>
      </c>
      <c r="G492" s="26">
        <v>6.42</v>
      </c>
      <c r="H492" s="26">
        <f>G492-F492</f>
        <v>4.8999999999999488E-2</v>
      </c>
      <c r="I492" s="142">
        <v>5.6</v>
      </c>
      <c r="J492" s="41">
        <v>385</v>
      </c>
      <c r="K492" s="19">
        <f>SUM(H492*I492*J492)</f>
        <v>105.64399999999888</v>
      </c>
      <c r="L492" s="185"/>
    </row>
    <row r="493" spans="1:13">
      <c r="A493" s="230"/>
      <c r="B493" s="41"/>
      <c r="C493" s="41" t="s">
        <v>394</v>
      </c>
      <c r="D493" s="14" t="s">
        <v>18</v>
      </c>
      <c r="E493" s="55" t="s">
        <v>396</v>
      </c>
      <c r="F493" s="26">
        <v>6.42</v>
      </c>
      <c r="G493" s="26">
        <v>7.4779999999999998</v>
      </c>
      <c r="H493" s="26">
        <f>G493-F493</f>
        <v>1.0579999999999998</v>
      </c>
      <c r="I493" s="142">
        <v>5.6</v>
      </c>
      <c r="J493" s="41">
        <v>385</v>
      </c>
      <c r="K493" s="19">
        <f>SUM(H493*I493*J493)</f>
        <v>2281.0479999999993</v>
      </c>
      <c r="L493" s="185"/>
    </row>
    <row r="494" spans="1:13">
      <c r="A494" s="231"/>
      <c r="B494" s="754" t="s">
        <v>397</v>
      </c>
      <c r="C494" s="755"/>
      <c r="D494" s="756"/>
      <c r="E494" s="56"/>
      <c r="F494" s="29"/>
      <c r="G494" s="29"/>
      <c r="H494" s="29">
        <f>SUM(H493:H493)</f>
        <v>1.0579999999999998</v>
      </c>
      <c r="I494" s="155"/>
      <c r="J494" s="154"/>
      <c r="K494" s="20">
        <f>SUM(K492:K493)</f>
        <v>2386.6919999999982</v>
      </c>
      <c r="L494" s="243"/>
      <c r="M494" s="80"/>
    </row>
    <row r="495" spans="1:13">
      <c r="A495" s="232">
        <v>108</v>
      </c>
      <c r="B495" s="113"/>
      <c r="C495" s="121" t="s">
        <v>913</v>
      </c>
      <c r="D495" s="113" t="s">
        <v>110</v>
      </c>
      <c r="E495" s="260" t="s">
        <v>398</v>
      </c>
      <c r="F495" s="271">
        <v>0</v>
      </c>
      <c r="G495" s="271">
        <v>1.355</v>
      </c>
      <c r="H495" s="214">
        <f>G495-F495</f>
        <v>1.355</v>
      </c>
      <c r="I495" s="215">
        <v>3.5</v>
      </c>
      <c r="J495" s="217">
        <v>385</v>
      </c>
      <c r="K495" s="122">
        <f>SUM(H495*I495*J495)</f>
        <v>1825.8625</v>
      </c>
      <c r="L495" s="204"/>
    </row>
    <row r="496" spans="1:13">
      <c r="A496" s="233"/>
      <c r="B496" s="113"/>
      <c r="C496" s="121" t="s">
        <v>913</v>
      </c>
      <c r="D496" s="113" t="s">
        <v>110</v>
      </c>
      <c r="E496" s="260"/>
      <c r="F496" s="271">
        <v>1.355</v>
      </c>
      <c r="G496" s="271">
        <v>1.6579999999999999</v>
      </c>
      <c r="H496" s="214">
        <f>G496-F496</f>
        <v>0.30299999999999994</v>
      </c>
      <c r="I496" s="215">
        <v>4</v>
      </c>
      <c r="J496" s="217">
        <v>890</v>
      </c>
      <c r="K496" s="122">
        <f>SUM(H496*I496*J496)</f>
        <v>1078.6799999999998</v>
      </c>
      <c r="L496" s="204"/>
    </row>
    <row r="497" spans="1:16">
      <c r="A497" s="233"/>
      <c r="B497" s="113"/>
      <c r="C497" s="121" t="s">
        <v>913</v>
      </c>
      <c r="D497" s="113" t="s">
        <v>110</v>
      </c>
      <c r="E497" s="260"/>
      <c r="F497" s="271">
        <v>1.6579999999999999</v>
      </c>
      <c r="G497" s="271">
        <v>5.8659999999999997</v>
      </c>
      <c r="H497" s="214">
        <f>G497-F497</f>
        <v>4.2080000000000002</v>
      </c>
      <c r="I497" s="215">
        <v>4.4000000000000004</v>
      </c>
      <c r="J497" s="217">
        <v>385</v>
      </c>
      <c r="K497" s="122">
        <f>SUM(H497*I497*J497)</f>
        <v>7128.3520000000017</v>
      </c>
      <c r="L497" s="204"/>
    </row>
    <row r="498" spans="1:16">
      <c r="A498" s="234"/>
      <c r="B498" s="754" t="s">
        <v>916</v>
      </c>
      <c r="C498" s="755"/>
      <c r="D498" s="756"/>
      <c r="E498" s="270"/>
      <c r="F498" s="469"/>
      <c r="G498" s="469"/>
      <c r="H498" s="114">
        <f>SUBTOTAL(9,H495:H497)</f>
        <v>5.8659999999999997</v>
      </c>
      <c r="I498" s="115"/>
      <c r="J498" s="79"/>
      <c r="K498" s="79">
        <f>SUBTOTAL(9,K495:K497)</f>
        <v>10032.894500000002</v>
      </c>
      <c r="L498" s="185"/>
    </row>
    <row r="499" spans="1:16">
      <c r="A499" s="111">
        <v>109</v>
      </c>
      <c r="B499" s="84"/>
      <c r="C499" s="83" t="s">
        <v>399</v>
      </c>
      <c r="D499" s="84" t="s">
        <v>28</v>
      </c>
      <c r="E499" s="85"/>
      <c r="F499" s="86">
        <v>0.311</v>
      </c>
      <c r="G499" s="86">
        <v>1.472</v>
      </c>
      <c r="H499" s="86">
        <v>1.161</v>
      </c>
      <c r="I499" s="87">
        <v>4.7</v>
      </c>
      <c r="J499" s="88">
        <v>270</v>
      </c>
      <c r="K499" s="19">
        <f>SUM(H499*I499*J499*1.21)</f>
        <v>1782.7038900000002</v>
      </c>
      <c r="L499" s="204"/>
    </row>
    <row r="500" spans="1:16">
      <c r="A500" s="111"/>
      <c r="B500" s="84"/>
      <c r="C500" s="83" t="s">
        <v>399</v>
      </c>
      <c r="D500" s="84" t="s">
        <v>28</v>
      </c>
      <c r="E500" s="91"/>
      <c r="F500" s="86">
        <v>1.472</v>
      </c>
      <c r="G500" s="86">
        <v>2.3980000000000001</v>
      </c>
      <c r="H500" s="86">
        <v>0.92600000000000016</v>
      </c>
      <c r="I500" s="87">
        <v>4.7</v>
      </c>
      <c r="J500" s="88">
        <v>270</v>
      </c>
      <c r="K500" s="19">
        <f>SUM(H500*I500*J500*1.21)</f>
        <v>1421.8637400000002</v>
      </c>
      <c r="L500" s="204"/>
    </row>
    <row r="501" spans="1:16">
      <c r="A501" s="111"/>
      <c r="B501" s="84"/>
      <c r="C501" s="83" t="s">
        <v>399</v>
      </c>
      <c r="D501" s="84" t="s">
        <v>28</v>
      </c>
      <c r="E501" s="103"/>
      <c r="F501" s="86">
        <v>2.3980000000000001</v>
      </c>
      <c r="G501" s="86">
        <v>3.089</v>
      </c>
      <c r="H501" s="86">
        <v>0.69099999999999984</v>
      </c>
      <c r="I501" s="87">
        <v>4.7</v>
      </c>
      <c r="J501" s="88">
        <v>270</v>
      </c>
      <c r="K501" s="19">
        <f>SUM(H501*I501*J501*1.21)</f>
        <v>1061.0235899999998</v>
      </c>
      <c r="L501" s="204"/>
    </row>
    <row r="502" spans="1:16">
      <c r="A502" s="111"/>
      <c r="B502" s="84"/>
      <c r="C502" s="83" t="s">
        <v>399</v>
      </c>
      <c r="D502" s="84" t="s">
        <v>28</v>
      </c>
      <c r="E502" s="91"/>
      <c r="F502" s="86">
        <v>3.089</v>
      </c>
      <c r="G502" s="86">
        <v>3.294</v>
      </c>
      <c r="H502" s="86">
        <v>0.20500000000000007</v>
      </c>
      <c r="I502" s="87">
        <v>4.5999999999999996</v>
      </c>
      <c r="J502" s="88">
        <v>550</v>
      </c>
      <c r="K502" s="19">
        <f>SUM(H502*I502*J502*1.21)</f>
        <v>627.56650000000025</v>
      </c>
      <c r="L502" s="204"/>
    </row>
    <row r="503" spans="1:16">
      <c r="A503" s="229"/>
      <c r="B503" s="662" t="s">
        <v>400</v>
      </c>
      <c r="C503" s="663"/>
      <c r="D503" s="664"/>
      <c r="E503" s="153"/>
      <c r="F503" s="95"/>
      <c r="G503" s="95"/>
      <c r="H503" s="92">
        <f>SUBTOTAL(9,H499:H502)</f>
        <v>2.9830000000000001</v>
      </c>
      <c r="I503" s="96"/>
      <c r="J503" s="97"/>
      <c r="K503" s="20">
        <f>SUBTOTAL(9,K499:K502)</f>
        <v>4893.1577200000002</v>
      </c>
      <c r="L503" s="185"/>
    </row>
    <row r="504" spans="1:16">
      <c r="A504" s="250">
        <v>110</v>
      </c>
      <c r="B504" s="14"/>
      <c r="C504" s="34" t="s">
        <v>401</v>
      </c>
      <c r="D504" s="14" t="s">
        <v>37</v>
      </c>
      <c r="E504" s="274" t="s">
        <v>402</v>
      </c>
      <c r="F504" s="68">
        <v>0.54</v>
      </c>
      <c r="G504" s="68">
        <v>1.5269999999999999</v>
      </c>
      <c r="H504" s="35">
        <f>G504-F504</f>
        <v>0.98699999999999988</v>
      </c>
      <c r="I504" s="146">
        <v>4.5</v>
      </c>
      <c r="J504" s="37">
        <v>400</v>
      </c>
      <c r="K504" s="19">
        <f>SUM(H504*I504*J504)</f>
        <v>1776.6</v>
      </c>
      <c r="L504" s="204"/>
    </row>
    <row r="505" spans="1:16">
      <c r="A505" s="125"/>
      <c r="B505" s="14"/>
      <c r="C505" s="34" t="s">
        <v>401</v>
      </c>
      <c r="D505" s="14" t="s">
        <v>37</v>
      </c>
      <c r="E505" s="255"/>
      <c r="F505" s="68">
        <v>1.5269999999999999</v>
      </c>
      <c r="G505" s="68">
        <v>2.5419999999999998</v>
      </c>
      <c r="H505" s="35">
        <f>G505-F505</f>
        <v>1.0149999999999999</v>
      </c>
      <c r="I505" s="146">
        <v>4.5</v>
      </c>
      <c r="J505" s="37">
        <v>500</v>
      </c>
      <c r="K505" s="19">
        <f>SUM(H505*I505*J505)</f>
        <v>2283.75</v>
      </c>
      <c r="L505" s="204"/>
    </row>
    <row r="506" spans="1:16">
      <c r="A506" s="125"/>
      <c r="B506" s="14"/>
      <c r="C506" s="34" t="s">
        <v>401</v>
      </c>
      <c r="D506" s="14" t="s">
        <v>37</v>
      </c>
      <c r="E506" s="407"/>
      <c r="F506" s="68">
        <v>2.5419999999999998</v>
      </c>
      <c r="G506" s="68">
        <v>3.7080000000000002</v>
      </c>
      <c r="H506" s="35">
        <f>G506-F506</f>
        <v>1.1660000000000004</v>
      </c>
      <c r="I506" s="146">
        <v>4.5</v>
      </c>
      <c r="J506" s="37">
        <v>400</v>
      </c>
      <c r="K506" s="19">
        <f>SUM(H506*I506*J506)</f>
        <v>2098.8000000000006</v>
      </c>
      <c r="L506" s="204"/>
    </row>
    <row r="507" spans="1:16">
      <c r="A507" s="251"/>
      <c r="B507" s="754" t="s">
        <v>403</v>
      </c>
      <c r="C507" s="755"/>
      <c r="D507" s="756"/>
      <c r="E507" s="255"/>
      <c r="F507" s="68"/>
      <c r="G507" s="68"/>
      <c r="H507" s="38">
        <f>SUM(H504:H506)</f>
        <v>3.1680000000000001</v>
      </c>
      <c r="I507" s="146"/>
      <c r="J507" s="37"/>
      <c r="K507" s="20">
        <f>SUBTOTAL(9,K504:K506)</f>
        <v>6159.1500000000005</v>
      </c>
      <c r="L507" s="185"/>
    </row>
    <row r="508" spans="1:16">
      <c r="A508" s="165">
        <v>111</v>
      </c>
      <c r="B508" s="121" t="s">
        <v>1035</v>
      </c>
      <c r="C508" s="121" t="s">
        <v>917</v>
      </c>
      <c r="D508" s="121" t="s">
        <v>106</v>
      </c>
      <c r="E508" s="351" t="s">
        <v>404</v>
      </c>
      <c r="F508" s="280">
        <v>0</v>
      </c>
      <c r="G508" s="68">
        <v>0.39</v>
      </c>
      <c r="H508" s="35">
        <f>G508-F508</f>
        <v>0.39</v>
      </c>
      <c r="I508" s="146">
        <v>6.4548611111111107</v>
      </c>
      <c r="J508" s="37">
        <v>750</v>
      </c>
      <c r="K508" s="19">
        <f>SUM(H508*I508*J508)</f>
        <v>1888.0468749999998</v>
      </c>
      <c r="L508" s="373"/>
      <c r="M508" s="252"/>
      <c r="N508" s="252"/>
      <c r="O508" s="252"/>
      <c r="P508" s="252"/>
    </row>
    <row r="509" spans="1:16">
      <c r="A509" s="398"/>
      <c r="B509" s="121" t="s">
        <v>1035</v>
      </c>
      <c r="C509" s="121" t="s">
        <v>917</v>
      </c>
      <c r="D509" s="482" t="s">
        <v>106</v>
      </c>
      <c r="E509" s="293"/>
      <c r="F509" s="280">
        <v>0.39</v>
      </c>
      <c r="G509" s="68">
        <v>0.9</v>
      </c>
      <c r="H509" s="35">
        <f>G509-F509</f>
        <v>0.51</v>
      </c>
      <c r="I509" s="146">
        <v>5.7285714285714286</v>
      </c>
      <c r="J509" s="37">
        <v>450</v>
      </c>
      <c r="K509" s="19">
        <f>SUM(H509*I509*J509)</f>
        <v>1314.707142857143</v>
      </c>
      <c r="L509" s="185"/>
    </row>
    <row r="510" spans="1:16">
      <c r="A510" s="398"/>
      <c r="B510" s="121" t="s">
        <v>1035</v>
      </c>
      <c r="C510" s="121" t="s">
        <v>917</v>
      </c>
      <c r="D510" s="279" t="s">
        <v>106</v>
      </c>
      <c r="E510" s="293"/>
      <c r="F510" s="280">
        <v>0.9</v>
      </c>
      <c r="G510" s="68">
        <v>1.06</v>
      </c>
      <c r="H510" s="35">
        <f>G510-F510</f>
        <v>0.16000000000000003</v>
      </c>
      <c r="I510" s="146">
        <v>5.7</v>
      </c>
      <c r="J510" s="37">
        <v>750</v>
      </c>
      <c r="K510" s="19">
        <f>SUM(H510*I510*J510)</f>
        <v>684.00000000000023</v>
      </c>
      <c r="L510" s="243"/>
    </row>
    <row r="511" spans="1:16">
      <c r="A511" s="658">
        <v>18</v>
      </c>
      <c r="B511" s="658"/>
      <c r="C511" s="658"/>
      <c r="D511" s="658"/>
      <c r="E511" s="658"/>
      <c r="F511" s="658"/>
      <c r="G511" s="658"/>
      <c r="H511" s="658"/>
      <c r="I511" s="658"/>
      <c r="J511" s="658"/>
      <c r="K511" s="658"/>
      <c r="L511" s="185"/>
    </row>
    <row r="512" spans="1:16" ht="15.75" thickBot="1">
      <c r="A512" s="658"/>
      <c r="B512" s="658"/>
      <c r="C512" s="658"/>
      <c r="D512" s="658"/>
      <c r="E512" s="658"/>
      <c r="F512" s="658"/>
      <c r="G512" s="658"/>
      <c r="H512" s="658"/>
      <c r="I512" s="658"/>
      <c r="J512" s="658"/>
      <c r="K512" s="658"/>
      <c r="L512" s="185"/>
    </row>
    <row r="513" spans="1:14" ht="36">
      <c r="A513" s="177" t="s">
        <v>0</v>
      </c>
      <c r="B513" s="178" t="s">
        <v>1</v>
      </c>
      <c r="C513" s="179" t="s">
        <v>2</v>
      </c>
      <c r="D513" s="180" t="s">
        <v>3</v>
      </c>
      <c r="E513" s="179" t="s">
        <v>4</v>
      </c>
      <c r="F513" s="687" t="s">
        <v>5</v>
      </c>
      <c r="G513" s="688"/>
      <c r="H513" s="181" t="s">
        <v>6</v>
      </c>
      <c r="I513" s="182" t="s">
        <v>7</v>
      </c>
      <c r="J513" s="183" t="s">
        <v>8</v>
      </c>
      <c r="K513" s="393" t="s">
        <v>9</v>
      </c>
      <c r="L513" s="185"/>
    </row>
    <row r="514" spans="1:14" ht="15.2" customHeight="1" thickBot="1">
      <c r="A514" s="186" t="s">
        <v>10</v>
      </c>
      <c r="B514" s="187"/>
      <c r="C514" s="188"/>
      <c r="D514" s="189"/>
      <c r="E514" s="190"/>
      <c r="F514" s="191" t="s">
        <v>11</v>
      </c>
      <c r="G514" s="192" t="s">
        <v>12</v>
      </c>
      <c r="H514" s="193" t="s">
        <v>13</v>
      </c>
      <c r="I514" s="194" t="s">
        <v>14</v>
      </c>
      <c r="J514" s="195" t="s">
        <v>15</v>
      </c>
      <c r="K514" s="394" t="s">
        <v>16</v>
      </c>
      <c r="L514" s="185"/>
    </row>
    <row r="515" spans="1:14" ht="4.1500000000000004" customHeight="1">
      <c r="A515" s="640"/>
      <c r="B515" s="198"/>
      <c r="C515" s="199"/>
      <c r="D515" s="198"/>
      <c r="E515" s="200"/>
      <c r="F515" s="201"/>
      <c r="G515" s="201"/>
      <c r="H515" s="201"/>
      <c r="I515" s="202"/>
      <c r="J515" s="199"/>
      <c r="K515" s="203"/>
      <c r="L515" s="185"/>
    </row>
    <row r="516" spans="1:14" ht="15" customHeight="1">
      <c r="A516" s="398"/>
      <c r="B516" s="121" t="s">
        <v>1035</v>
      </c>
      <c r="C516" s="121" t="s">
        <v>917</v>
      </c>
      <c r="D516" s="279" t="s">
        <v>106</v>
      </c>
      <c r="E516" s="291"/>
      <c r="F516" s="280">
        <v>1.06</v>
      </c>
      <c r="G516" s="68">
        <v>2.1160000000000001</v>
      </c>
      <c r="H516" s="35">
        <f>G516-F516</f>
        <v>1.056</v>
      </c>
      <c r="I516" s="146">
        <v>4.8</v>
      </c>
      <c r="J516" s="37">
        <v>450</v>
      </c>
      <c r="K516" s="19">
        <f>SUM(H516*I516*J516)</f>
        <v>2280.96</v>
      </c>
      <c r="L516" s="185"/>
    </row>
    <row r="517" spans="1:14" ht="15" customHeight="1">
      <c r="A517" s="398"/>
      <c r="B517" s="121" t="s">
        <v>1035</v>
      </c>
      <c r="C517" s="121" t="s">
        <v>917</v>
      </c>
      <c r="D517" s="292" t="s">
        <v>106</v>
      </c>
      <c r="E517" s="293"/>
      <c r="F517" s="280">
        <v>2.1160000000000001</v>
      </c>
      <c r="G517" s="68">
        <v>2.7770000000000001</v>
      </c>
      <c r="H517" s="35">
        <f>G517-F517</f>
        <v>0.66100000000000003</v>
      </c>
      <c r="I517" s="146">
        <v>4.7782148260211805</v>
      </c>
      <c r="J517" s="37">
        <v>450</v>
      </c>
      <c r="K517" s="19">
        <f>SUM(H517*I517*J517)</f>
        <v>1421.2800000000002</v>
      </c>
      <c r="L517" s="185"/>
    </row>
    <row r="518" spans="1:14" ht="15" customHeight="1">
      <c r="A518" s="465"/>
      <c r="B518" s="754" t="s">
        <v>405</v>
      </c>
      <c r="C518" s="755"/>
      <c r="D518" s="756"/>
      <c r="E518" s="476"/>
      <c r="F518" s="282"/>
      <c r="G518" s="74"/>
      <c r="H518" s="38">
        <f>SUM(H508:H517)</f>
        <v>2.7770000000000001</v>
      </c>
      <c r="I518" s="147"/>
      <c r="J518" s="40"/>
      <c r="K518" s="20">
        <f>SUM(K508:K517)</f>
        <v>7588.9940178571433</v>
      </c>
      <c r="L518" s="185"/>
    </row>
    <row r="519" spans="1:14" ht="15" customHeight="1">
      <c r="A519" s="737">
        <v>112</v>
      </c>
      <c r="B519" s="158"/>
      <c r="C519" s="158" t="s">
        <v>918</v>
      </c>
      <c r="D519" s="158" t="s">
        <v>106</v>
      </c>
      <c r="E519" s="479" t="s">
        <v>406</v>
      </c>
      <c r="F519" s="280">
        <v>0.7</v>
      </c>
      <c r="G519" s="68">
        <v>1.603</v>
      </c>
      <c r="H519" s="35">
        <f>G519-F519</f>
        <v>0.90300000000000002</v>
      </c>
      <c r="I519" s="146">
        <v>4</v>
      </c>
      <c r="J519" s="37">
        <v>450</v>
      </c>
      <c r="K519" s="19">
        <f>SUM(H519*I519*J519)</f>
        <v>1625.4</v>
      </c>
      <c r="L519" s="185"/>
    </row>
    <row r="520" spans="1:14" ht="15" customHeight="1">
      <c r="A520" s="738">
        <v>22</v>
      </c>
      <c r="B520" s="279"/>
      <c r="C520" s="158" t="s">
        <v>918</v>
      </c>
      <c r="D520" s="279" t="s">
        <v>106</v>
      </c>
      <c r="E520" s="293"/>
      <c r="F520" s="280">
        <v>1.603</v>
      </c>
      <c r="G520" s="68">
        <v>2.0299999999999998</v>
      </c>
      <c r="H520" s="35">
        <f>G520-F520</f>
        <v>0.42699999999999982</v>
      </c>
      <c r="I520" s="146">
        <v>4.5418994413407825</v>
      </c>
      <c r="J520" s="37">
        <v>750</v>
      </c>
      <c r="K520" s="19">
        <f>SUM(H520*I520*J520)</f>
        <v>1454.543296089385</v>
      </c>
      <c r="L520" s="185"/>
    </row>
    <row r="521" spans="1:14" ht="15" customHeight="1">
      <c r="A521" s="738">
        <v>22</v>
      </c>
      <c r="B521" s="279"/>
      <c r="C521" s="158" t="s">
        <v>918</v>
      </c>
      <c r="D521" s="279" t="s">
        <v>106</v>
      </c>
      <c r="E521" s="293"/>
      <c r="F521" s="280">
        <v>2.0299999999999998</v>
      </c>
      <c r="G521" s="68">
        <v>2.319</v>
      </c>
      <c r="H521" s="35">
        <f>G521-F521</f>
        <v>0.28900000000000015</v>
      </c>
      <c r="I521" s="146">
        <v>4.5418994413407825</v>
      </c>
      <c r="J521" s="37">
        <v>450</v>
      </c>
      <c r="K521" s="19">
        <f>SUM(H521*I521*J521)</f>
        <v>590.67402234636904</v>
      </c>
      <c r="L521" s="185"/>
    </row>
    <row r="522" spans="1:14" ht="15" customHeight="1">
      <c r="A522" s="738">
        <v>22</v>
      </c>
      <c r="B522" s="292"/>
      <c r="C522" s="121" t="s">
        <v>918</v>
      </c>
      <c r="D522" s="292" t="s">
        <v>106</v>
      </c>
      <c r="E522" s="464"/>
      <c r="F522" s="280">
        <v>2.319</v>
      </c>
      <c r="G522" s="68">
        <v>3.1859999999999999</v>
      </c>
      <c r="H522" s="35">
        <f>G522-F522</f>
        <v>0.86699999999999999</v>
      </c>
      <c r="I522" s="146">
        <v>4.9826989619377162</v>
      </c>
      <c r="J522" s="37">
        <v>450</v>
      </c>
      <c r="K522" s="19">
        <f>SUM(H522*I522*J522)</f>
        <v>1944.0000000000002</v>
      </c>
      <c r="L522" s="185"/>
    </row>
    <row r="523" spans="1:14" ht="15" customHeight="1">
      <c r="A523" s="465"/>
      <c r="B523" s="754" t="s">
        <v>407</v>
      </c>
      <c r="C523" s="755"/>
      <c r="D523" s="756"/>
      <c r="E523" s="466"/>
      <c r="F523" s="282"/>
      <c r="G523" s="74"/>
      <c r="H523" s="38">
        <f>SUBTOTAL(9,H519:H522)</f>
        <v>2.4859999999999998</v>
      </c>
      <c r="I523" s="147"/>
      <c r="J523" s="40"/>
      <c r="K523" s="20">
        <f>SUBTOTAL(9,K519:K522)</f>
        <v>5614.617318435754</v>
      </c>
      <c r="L523" s="185"/>
    </row>
    <row r="524" spans="1:14">
      <c r="A524" s="250">
        <v>113</v>
      </c>
      <c r="B524" s="14"/>
      <c r="C524" s="34" t="s">
        <v>408</v>
      </c>
      <c r="D524" s="14" t="s">
        <v>43</v>
      </c>
      <c r="E524" s="67" t="s">
        <v>409</v>
      </c>
      <c r="F524" s="68">
        <v>2.944</v>
      </c>
      <c r="G524" s="68">
        <v>4.1619999999999999</v>
      </c>
      <c r="H524" s="35">
        <f>G524-F524</f>
        <v>1.218</v>
      </c>
      <c r="I524" s="146">
        <v>4.5</v>
      </c>
      <c r="J524" s="37">
        <v>480</v>
      </c>
      <c r="K524" s="19">
        <f>SUM(H524*I524*J524)</f>
        <v>2630.88</v>
      </c>
      <c r="L524" s="185"/>
    </row>
    <row r="525" spans="1:14">
      <c r="A525" s="125" t="s">
        <v>410</v>
      </c>
      <c r="B525" s="14"/>
      <c r="C525" s="34" t="s">
        <v>408</v>
      </c>
      <c r="D525" s="14" t="s">
        <v>43</v>
      </c>
      <c r="E525" s="67" t="s">
        <v>411</v>
      </c>
      <c r="F525" s="68">
        <v>5.032</v>
      </c>
      <c r="G525" s="68">
        <v>8.6319999999999997</v>
      </c>
      <c r="H525" s="35">
        <f>G525-F525</f>
        <v>3.5999999999999996</v>
      </c>
      <c r="I525" s="146">
        <v>4.5</v>
      </c>
      <c r="J525" s="37">
        <v>480</v>
      </c>
      <c r="K525" s="19">
        <f>SUM(H525*I525*J525)</f>
        <v>7776</v>
      </c>
      <c r="L525" s="373"/>
      <c r="M525" s="252"/>
      <c r="N525" s="252"/>
    </row>
    <row r="526" spans="1:14">
      <c r="A526" s="251"/>
      <c r="B526" s="754" t="s">
        <v>412</v>
      </c>
      <c r="C526" s="755"/>
      <c r="D526" s="756"/>
      <c r="E526" s="257"/>
      <c r="F526" s="68"/>
      <c r="G526" s="68"/>
      <c r="H526" s="38">
        <f>SUM(H524:H525)</f>
        <v>4.8179999999999996</v>
      </c>
      <c r="I526" s="146"/>
      <c r="J526" s="37"/>
      <c r="K526" s="20">
        <f>SUM(K524:K525)</f>
        <v>10406.880000000001</v>
      </c>
      <c r="L526" s="243"/>
      <c r="M526" s="80"/>
    </row>
    <row r="527" spans="1:14">
      <c r="A527" s="250">
        <v>114</v>
      </c>
      <c r="B527" s="14" t="s">
        <v>1034</v>
      </c>
      <c r="C527" s="34" t="s">
        <v>414</v>
      </c>
      <c r="D527" s="14" t="s">
        <v>18</v>
      </c>
      <c r="E527" s="274" t="s">
        <v>415</v>
      </c>
      <c r="F527" s="68">
        <v>0.50700000000000001</v>
      </c>
      <c r="G527" s="68">
        <v>0.63500000000000001</v>
      </c>
      <c r="H527" s="35">
        <f>G527-F527</f>
        <v>0.128</v>
      </c>
      <c r="I527" s="36">
        <v>4.4000000000000004</v>
      </c>
      <c r="J527" s="37">
        <v>855</v>
      </c>
      <c r="K527" s="19">
        <f>SUM(H527*I527*J527)</f>
        <v>481.536</v>
      </c>
      <c r="L527" s="204"/>
    </row>
    <row r="528" spans="1:14">
      <c r="A528" s="125"/>
      <c r="B528" s="14" t="s">
        <v>1034</v>
      </c>
      <c r="C528" s="34" t="s">
        <v>414</v>
      </c>
      <c r="D528" s="14" t="s">
        <v>18</v>
      </c>
      <c r="E528" s="274" t="s">
        <v>416</v>
      </c>
      <c r="F528" s="68">
        <v>0.67500000000000004</v>
      </c>
      <c r="G528" s="68">
        <v>0.80500000000000005</v>
      </c>
      <c r="H528" s="35">
        <f>G528-F528</f>
        <v>0.13</v>
      </c>
      <c r="I528" s="36">
        <v>4.4000000000000004</v>
      </c>
      <c r="J528" s="37">
        <v>855</v>
      </c>
      <c r="K528" s="19">
        <f>SUM(H528*I528*J528)</f>
        <v>489.06000000000006</v>
      </c>
      <c r="L528" s="204"/>
    </row>
    <row r="529" spans="1:12">
      <c r="A529" s="125"/>
      <c r="B529" s="14" t="s">
        <v>1034</v>
      </c>
      <c r="C529" s="34" t="s">
        <v>414</v>
      </c>
      <c r="D529" s="14" t="s">
        <v>18</v>
      </c>
      <c r="E529" s="67" t="s">
        <v>417</v>
      </c>
      <c r="F529" s="68">
        <v>0.80500000000000005</v>
      </c>
      <c r="G529" s="68">
        <v>1.9750000000000001</v>
      </c>
      <c r="H529" s="35">
        <f>G529-F529</f>
        <v>1.17</v>
      </c>
      <c r="I529" s="36">
        <v>4.4000000000000004</v>
      </c>
      <c r="J529" s="37">
        <v>508</v>
      </c>
      <c r="K529" s="19">
        <f>SUM(H529*I529*J529)</f>
        <v>2615.1839999999997</v>
      </c>
      <c r="L529" s="204"/>
    </row>
    <row r="530" spans="1:12">
      <c r="A530" s="125"/>
      <c r="B530" s="14" t="s">
        <v>1034</v>
      </c>
      <c r="C530" s="34" t="s">
        <v>414</v>
      </c>
      <c r="D530" s="14" t="s">
        <v>18</v>
      </c>
      <c r="E530" s="400" t="s">
        <v>418</v>
      </c>
      <c r="F530" s="68">
        <v>1.9750000000000001</v>
      </c>
      <c r="G530" s="68">
        <v>2.302</v>
      </c>
      <c r="H530" s="35">
        <f>G530-F530</f>
        <v>0.32699999999999996</v>
      </c>
      <c r="I530" s="36">
        <v>4.3</v>
      </c>
      <c r="J530" s="37">
        <v>855</v>
      </c>
      <c r="K530" s="19">
        <f>SUM(H530*I530*J530)</f>
        <v>1202.2154999999998</v>
      </c>
      <c r="L530" s="204"/>
    </row>
    <row r="531" spans="1:12">
      <c r="A531" s="251"/>
      <c r="B531" s="754" t="s">
        <v>419</v>
      </c>
      <c r="C531" s="755"/>
      <c r="D531" s="756"/>
      <c r="E531" s="255"/>
      <c r="F531" s="74"/>
      <c r="G531" s="74"/>
      <c r="H531" s="38">
        <f>SUM(H527:H530)</f>
        <v>1.7549999999999999</v>
      </c>
      <c r="I531" s="39"/>
      <c r="J531" s="40"/>
      <c r="K531" s="20">
        <f>SUM(K527:K530)</f>
        <v>4787.9954999999991</v>
      </c>
      <c r="L531" s="185"/>
    </row>
    <row r="532" spans="1:12">
      <c r="A532" s="250">
        <v>115</v>
      </c>
      <c r="B532" s="14"/>
      <c r="C532" s="34" t="s">
        <v>420</v>
      </c>
      <c r="D532" s="14" t="s">
        <v>18</v>
      </c>
      <c r="E532" s="274" t="s">
        <v>421</v>
      </c>
      <c r="F532" s="68">
        <v>0</v>
      </c>
      <c r="G532" s="68">
        <v>0.83</v>
      </c>
      <c r="H532" s="35">
        <f>G532-F532</f>
        <v>0.83</v>
      </c>
      <c r="I532" s="36">
        <v>4.5999999999999996</v>
      </c>
      <c r="J532" s="37">
        <v>329</v>
      </c>
      <c r="K532" s="19">
        <f>SUM(H532*I532*J532)</f>
        <v>1256.1219999999998</v>
      </c>
      <c r="L532" s="204"/>
    </row>
    <row r="533" spans="1:12">
      <c r="A533" s="251"/>
      <c r="B533" s="754" t="s">
        <v>920</v>
      </c>
      <c r="C533" s="755"/>
      <c r="D533" s="756"/>
      <c r="E533" s="255"/>
      <c r="F533" s="74"/>
      <c r="G533" s="74"/>
      <c r="H533" s="38">
        <f>SUM(H532:H532)</f>
        <v>0.83</v>
      </c>
      <c r="I533" s="39"/>
      <c r="J533" s="40"/>
      <c r="K533" s="20">
        <f>SUM(K532:K532)</f>
        <v>1256.1219999999998</v>
      </c>
      <c r="L533" s="185"/>
    </row>
    <row r="534" spans="1:12">
      <c r="A534" s="330">
        <v>116</v>
      </c>
      <c r="B534" s="120"/>
      <c r="C534" s="266" t="s">
        <v>423</v>
      </c>
      <c r="D534" s="129" t="s">
        <v>110</v>
      </c>
      <c r="E534" s="268" t="s">
        <v>424</v>
      </c>
      <c r="F534" s="269">
        <v>4.4999999999999998E-2</v>
      </c>
      <c r="G534" s="269">
        <v>0.94500000000000006</v>
      </c>
      <c r="H534" s="211">
        <v>0.9</v>
      </c>
      <c r="I534" s="212">
        <v>5.4</v>
      </c>
      <c r="J534" s="213">
        <v>385</v>
      </c>
      <c r="K534" s="328">
        <f>SUM(H534*I534*J534)</f>
        <v>1871.1000000000001</v>
      </c>
      <c r="L534" s="185"/>
    </row>
    <row r="535" spans="1:12">
      <c r="A535" s="329"/>
      <c r="B535" s="120"/>
      <c r="C535" s="266" t="s">
        <v>423</v>
      </c>
      <c r="D535" s="129" t="s">
        <v>110</v>
      </c>
      <c r="E535" s="268" t="s">
        <v>426</v>
      </c>
      <c r="F535" s="269">
        <v>3.3639999999999999</v>
      </c>
      <c r="G535" s="269">
        <v>3.5819999999999999</v>
      </c>
      <c r="H535" s="211">
        <v>0.218</v>
      </c>
      <c r="I535" s="212">
        <v>5.2</v>
      </c>
      <c r="J535" s="213">
        <v>890</v>
      </c>
      <c r="K535" s="328">
        <f>SUM(H535*I535*J535)</f>
        <v>1008.904</v>
      </c>
      <c r="L535" s="185"/>
    </row>
    <row r="536" spans="1:12">
      <c r="A536" s="228"/>
      <c r="B536" s="761" t="s">
        <v>924</v>
      </c>
      <c r="C536" s="762"/>
      <c r="D536" s="763"/>
      <c r="E536" s="270"/>
      <c r="F536" s="271"/>
      <c r="G536" s="271"/>
      <c r="H536" s="114">
        <f>SUBTOTAL(9,H534:H535)</f>
        <v>1.1180000000000001</v>
      </c>
      <c r="I536" s="115"/>
      <c r="J536" s="79"/>
      <c r="K536" s="79">
        <f>SUBTOTAL(9,K534:K535)</f>
        <v>2880.0039999999999</v>
      </c>
      <c r="L536" s="185"/>
    </row>
    <row r="537" spans="1:12">
      <c r="A537" s="110">
        <v>117</v>
      </c>
      <c r="B537" s="84"/>
      <c r="C537" s="83" t="s">
        <v>427</v>
      </c>
      <c r="D537" s="84" t="s">
        <v>28</v>
      </c>
      <c r="E537" s="85" t="s">
        <v>428</v>
      </c>
      <c r="F537" s="86">
        <v>1.544</v>
      </c>
      <c r="G537" s="86">
        <v>2.8090000000000002</v>
      </c>
      <c r="H537" s="86">
        <v>1.2650000000000001</v>
      </c>
      <c r="I537" s="87">
        <v>4</v>
      </c>
      <c r="J537" s="88">
        <v>270</v>
      </c>
      <c r="K537" s="19">
        <f>SUM(H537*I537*J537*1.21)</f>
        <v>1653.1020000000001</v>
      </c>
      <c r="L537" s="185"/>
    </row>
    <row r="538" spans="1:12">
      <c r="A538" s="111"/>
      <c r="B538" s="84"/>
      <c r="C538" s="83" t="s">
        <v>427</v>
      </c>
      <c r="D538" s="84" t="s">
        <v>28</v>
      </c>
      <c r="E538" s="85"/>
      <c r="F538" s="86">
        <v>2.8090000000000002</v>
      </c>
      <c r="G538" s="86">
        <v>3.8570000000000002</v>
      </c>
      <c r="H538" s="86">
        <v>1.048</v>
      </c>
      <c r="I538" s="87">
        <v>4.2</v>
      </c>
      <c r="J538" s="88">
        <v>550</v>
      </c>
      <c r="K538" s="19">
        <f>SUM(H538*I538*J538*1.21)</f>
        <v>2929.2647999999999</v>
      </c>
      <c r="L538" s="185"/>
    </row>
    <row r="539" spans="1:12">
      <c r="A539" s="111"/>
      <c r="B539" s="84"/>
      <c r="C539" s="83" t="s">
        <v>427</v>
      </c>
      <c r="D539" s="84" t="s">
        <v>28</v>
      </c>
      <c r="E539" s="85"/>
      <c r="F539" s="86">
        <v>3.8570000000000002</v>
      </c>
      <c r="G539" s="86">
        <v>4.1239999999999997</v>
      </c>
      <c r="H539" s="86">
        <v>0.26699999999999946</v>
      </c>
      <c r="I539" s="87">
        <v>4.9000000000000004</v>
      </c>
      <c r="J539" s="88">
        <v>270</v>
      </c>
      <c r="K539" s="19">
        <f>SUM(H539*I539*J539*1.21)</f>
        <v>427.42160999999913</v>
      </c>
      <c r="L539" s="185"/>
    </row>
    <row r="540" spans="1:12">
      <c r="A540" s="111"/>
      <c r="B540" s="84"/>
      <c r="C540" s="83" t="s">
        <v>427</v>
      </c>
      <c r="D540" s="84" t="s">
        <v>28</v>
      </c>
      <c r="E540" s="91"/>
      <c r="F540" s="86">
        <v>4.1239999999999997</v>
      </c>
      <c r="G540" s="86">
        <v>4.8609999999999998</v>
      </c>
      <c r="H540" s="86">
        <v>0.7370000000000001</v>
      </c>
      <c r="I540" s="87">
        <v>5.9</v>
      </c>
      <c r="J540" s="88">
        <v>270</v>
      </c>
      <c r="K540" s="19">
        <f>SUM(H540*I540*J540*1.21)</f>
        <v>1420.5896100000002</v>
      </c>
      <c r="L540" s="185"/>
    </row>
    <row r="541" spans="1:12">
      <c r="A541" s="111"/>
      <c r="B541" s="84"/>
      <c r="C541" s="83" t="s">
        <v>427</v>
      </c>
      <c r="D541" s="84" t="s">
        <v>28</v>
      </c>
      <c r="E541" s="98"/>
      <c r="F541" s="86">
        <v>4.8609999999999998</v>
      </c>
      <c r="G541" s="86">
        <v>5.375</v>
      </c>
      <c r="H541" s="86">
        <v>0.51400000000000023</v>
      </c>
      <c r="I541" s="87">
        <v>5</v>
      </c>
      <c r="J541" s="88">
        <v>270</v>
      </c>
      <c r="K541" s="19">
        <f>SUM(H541*I541*J541*1.21)</f>
        <v>839.61900000000037</v>
      </c>
      <c r="L541" s="185"/>
    </row>
    <row r="542" spans="1:12">
      <c r="A542" s="229"/>
      <c r="B542" s="662" t="s">
        <v>429</v>
      </c>
      <c r="C542" s="663"/>
      <c r="D542" s="664"/>
      <c r="E542" s="98"/>
      <c r="F542" s="86"/>
      <c r="G542" s="86"/>
      <c r="H542" s="92">
        <f>SUBTOTAL(9,H537:H541)</f>
        <v>3.831</v>
      </c>
      <c r="I542" s="87"/>
      <c r="J542" s="88"/>
      <c r="K542" s="20">
        <f>SUBTOTAL(9,K537:K541)</f>
        <v>7269.9970199999998</v>
      </c>
      <c r="L542" s="185"/>
    </row>
    <row r="543" spans="1:12">
      <c r="A543" s="250">
        <v>118</v>
      </c>
      <c r="B543" s="14"/>
      <c r="C543" s="34" t="s">
        <v>430</v>
      </c>
      <c r="D543" s="14" t="s">
        <v>37</v>
      </c>
      <c r="E543" s="274" t="s">
        <v>431</v>
      </c>
      <c r="F543" s="68">
        <v>0</v>
      </c>
      <c r="G543" s="68">
        <v>0.434</v>
      </c>
      <c r="H543" s="35">
        <f>G543-F543</f>
        <v>0.434</v>
      </c>
      <c r="I543" s="146">
        <v>4.5</v>
      </c>
      <c r="J543" s="37">
        <v>400</v>
      </c>
      <c r="K543" s="19">
        <f>SUM(H543*I543*J543)</f>
        <v>781.2</v>
      </c>
      <c r="L543" s="185"/>
    </row>
    <row r="544" spans="1:12">
      <c r="A544" s="125"/>
      <c r="B544" s="14"/>
      <c r="C544" s="34" t="s">
        <v>430</v>
      </c>
      <c r="D544" s="14" t="s">
        <v>37</v>
      </c>
      <c r="E544" s="255"/>
      <c r="F544" s="68">
        <v>0.434</v>
      </c>
      <c r="G544" s="68">
        <v>1.704</v>
      </c>
      <c r="H544" s="35">
        <f>G544-F544</f>
        <v>1.27</v>
      </c>
      <c r="I544" s="146">
        <v>4.5</v>
      </c>
      <c r="J544" s="37">
        <v>400</v>
      </c>
      <c r="K544" s="19">
        <f>SUM(H544*I544*J544)</f>
        <v>2286</v>
      </c>
      <c r="L544" s="243"/>
    </row>
    <row r="545" spans="1:13">
      <c r="A545" s="350"/>
      <c r="B545" s="241"/>
      <c r="C545" s="490"/>
      <c r="D545" s="490"/>
      <c r="E545" s="491"/>
      <c r="F545" s="139"/>
      <c r="G545" s="139"/>
      <c r="H545" s="225"/>
      <c r="I545" s="227"/>
      <c r="J545" s="238"/>
      <c r="K545" s="126"/>
      <c r="L545" s="243"/>
      <c r="M545" s="80"/>
    </row>
    <row r="546" spans="1:13">
      <c r="A546" s="658">
        <v>19</v>
      </c>
      <c r="B546" s="658"/>
      <c r="C546" s="658"/>
      <c r="D546" s="658"/>
      <c r="E546" s="658"/>
      <c r="F546" s="658"/>
      <c r="G546" s="658"/>
      <c r="H546" s="658"/>
      <c r="I546" s="658"/>
      <c r="J546" s="658"/>
      <c r="K546" s="658"/>
      <c r="L546" s="185"/>
    </row>
    <row r="547" spans="1:13" ht="15.75" thickBot="1">
      <c r="A547" s="658"/>
      <c r="B547" s="658"/>
      <c r="C547" s="658"/>
      <c r="D547" s="658"/>
      <c r="E547" s="658"/>
      <c r="F547" s="658"/>
      <c r="G547" s="658"/>
      <c r="H547" s="658"/>
      <c r="I547" s="658"/>
      <c r="J547" s="658"/>
      <c r="K547" s="658"/>
      <c r="L547" s="185"/>
    </row>
    <row r="548" spans="1:13" ht="36">
      <c r="A548" s="177" t="s">
        <v>0</v>
      </c>
      <c r="B548" s="178" t="s">
        <v>1</v>
      </c>
      <c r="C548" s="179" t="s">
        <v>2</v>
      </c>
      <c r="D548" s="180" t="s">
        <v>3</v>
      </c>
      <c r="E548" s="179" t="s">
        <v>4</v>
      </c>
      <c r="F548" s="687" t="s">
        <v>5</v>
      </c>
      <c r="G548" s="688"/>
      <c r="H548" s="181" t="s">
        <v>6</v>
      </c>
      <c r="I548" s="182" t="s">
        <v>7</v>
      </c>
      <c r="J548" s="183" t="s">
        <v>8</v>
      </c>
      <c r="K548" s="393" t="s">
        <v>9</v>
      </c>
      <c r="L548" s="185"/>
    </row>
    <row r="549" spans="1:13" ht="15.2" customHeight="1" thickBot="1">
      <c r="A549" s="186" t="s">
        <v>10</v>
      </c>
      <c r="B549" s="187"/>
      <c r="C549" s="188"/>
      <c r="D549" s="189"/>
      <c r="E549" s="190"/>
      <c r="F549" s="191" t="s">
        <v>11</v>
      </c>
      <c r="G549" s="192" t="s">
        <v>12</v>
      </c>
      <c r="H549" s="193" t="s">
        <v>13</v>
      </c>
      <c r="I549" s="194" t="s">
        <v>14</v>
      </c>
      <c r="J549" s="195" t="s">
        <v>15</v>
      </c>
      <c r="K549" s="394" t="s">
        <v>16</v>
      </c>
      <c r="L549" s="185"/>
    </row>
    <row r="550" spans="1:13" ht="4.1500000000000004" customHeight="1">
      <c r="A550" s="640"/>
      <c r="B550" s="198"/>
      <c r="C550" s="199"/>
      <c r="D550" s="198"/>
      <c r="E550" s="200"/>
      <c r="F550" s="201"/>
      <c r="G550" s="201"/>
      <c r="H550" s="201"/>
      <c r="I550" s="202"/>
      <c r="J550" s="199"/>
      <c r="K550" s="203"/>
      <c r="L550" s="185"/>
    </row>
    <row r="551" spans="1:13" ht="15" customHeight="1">
      <c r="A551" s="125"/>
      <c r="B551" s="14"/>
      <c r="C551" s="34" t="s">
        <v>430</v>
      </c>
      <c r="D551" s="14" t="s">
        <v>37</v>
      </c>
      <c r="E551" s="259"/>
      <c r="F551" s="68">
        <v>1.704</v>
      </c>
      <c r="G551" s="68">
        <v>2.657</v>
      </c>
      <c r="H551" s="35">
        <f>G551-F551</f>
        <v>0.95300000000000007</v>
      </c>
      <c r="I551" s="146">
        <v>4.5</v>
      </c>
      <c r="J551" s="37">
        <v>500</v>
      </c>
      <c r="K551" s="19">
        <f>SUM(H551*I551*J551)</f>
        <v>2144.25</v>
      </c>
      <c r="L551" s="185"/>
    </row>
    <row r="552" spans="1:13" ht="15" customHeight="1">
      <c r="A552" s="125"/>
      <c r="B552" s="14"/>
      <c r="C552" s="34" t="s">
        <v>430</v>
      </c>
      <c r="D552" s="14" t="s">
        <v>37</v>
      </c>
      <c r="E552" s="255"/>
      <c r="F552" s="68">
        <v>3.7669999999999999</v>
      </c>
      <c r="G552" s="68">
        <v>4.1100000000000003</v>
      </c>
      <c r="H552" s="35">
        <f>G552-F552</f>
        <v>0.34300000000000042</v>
      </c>
      <c r="I552" s="146">
        <v>3.9</v>
      </c>
      <c r="J552" s="37">
        <v>400</v>
      </c>
      <c r="K552" s="19">
        <f>SUM(H552*I552*J552)</f>
        <v>535.08000000000061</v>
      </c>
      <c r="L552" s="185"/>
    </row>
    <row r="553" spans="1:13" ht="15" customHeight="1">
      <c r="A553" s="251"/>
      <c r="B553" s="761" t="s">
        <v>432</v>
      </c>
      <c r="C553" s="762"/>
      <c r="D553" s="763"/>
      <c r="E553" s="255"/>
      <c r="F553" s="68"/>
      <c r="G553" s="68"/>
      <c r="H553" s="38">
        <f>SUM(H549:H552)</f>
        <v>1.2960000000000005</v>
      </c>
      <c r="I553" s="146"/>
      <c r="J553" s="37"/>
      <c r="K553" s="20">
        <f>SUM(K543:K552)</f>
        <v>5746.5300000000007</v>
      </c>
      <c r="L553" s="185"/>
    </row>
    <row r="554" spans="1:13" ht="15" customHeight="1">
      <c r="A554" s="165">
        <v>119</v>
      </c>
      <c r="B554" s="121"/>
      <c r="C554" s="121" t="s">
        <v>921</v>
      </c>
      <c r="D554" s="121" t="s">
        <v>106</v>
      </c>
      <c r="E554" s="351" t="s">
        <v>433</v>
      </c>
      <c r="F554" s="280">
        <v>0</v>
      </c>
      <c r="G554" s="68">
        <v>2.0369999999999999</v>
      </c>
      <c r="H554" s="35">
        <f>G554-F554</f>
        <v>2.0369999999999999</v>
      </c>
      <c r="I554" s="146">
        <v>4.5</v>
      </c>
      <c r="J554" s="37">
        <v>450</v>
      </c>
      <c r="K554" s="19">
        <f>SUM(H554*I554*J554)</f>
        <v>4124.9249999999993</v>
      </c>
      <c r="L554" s="185"/>
    </row>
    <row r="555" spans="1:13" ht="15" customHeight="1">
      <c r="A555" s="166"/>
      <c r="B555" s="761" t="s">
        <v>434</v>
      </c>
      <c r="C555" s="762"/>
      <c r="D555" s="763"/>
      <c r="E555" s="486"/>
      <c r="F555" s="282"/>
      <c r="G555" s="74"/>
      <c r="H555" s="38">
        <f>SUBTOTAL(9,H554:H554)</f>
        <v>2.0369999999999999</v>
      </c>
      <c r="I555" s="147"/>
      <c r="J555" s="40"/>
      <c r="K555" s="20">
        <f>SUBTOTAL(9,K554:K554)</f>
        <v>4124.9249999999993</v>
      </c>
      <c r="L555" s="185"/>
    </row>
    <row r="556" spans="1:13">
      <c r="A556" s="737">
        <v>120</v>
      </c>
      <c r="B556" s="121"/>
      <c r="C556" s="121" t="s">
        <v>922</v>
      </c>
      <c r="D556" s="158" t="s">
        <v>106</v>
      </c>
      <c r="E556" s="351" t="s">
        <v>435</v>
      </c>
      <c r="F556" s="280">
        <v>0.21</v>
      </c>
      <c r="G556" s="68">
        <v>1.2130000000000001</v>
      </c>
      <c r="H556" s="35">
        <f t="shared" ref="H556:H568" si="20">G556-F556</f>
        <v>1.0030000000000001</v>
      </c>
      <c r="I556" s="146">
        <v>4.5</v>
      </c>
      <c r="J556" s="37">
        <v>450</v>
      </c>
      <c r="K556" s="19">
        <f t="shared" ref="K556:K568" si="21">SUM(H556*I556*J556)</f>
        <v>2031.0750000000003</v>
      </c>
      <c r="L556" s="204"/>
    </row>
    <row r="557" spans="1:13">
      <c r="A557" s="738">
        <v>24</v>
      </c>
      <c r="B557" s="292"/>
      <c r="C557" s="121" t="s">
        <v>922</v>
      </c>
      <c r="D557" s="279" t="s">
        <v>106</v>
      </c>
      <c r="E557" s="293"/>
      <c r="F557" s="280">
        <v>1.2130000000000001</v>
      </c>
      <c r="G557" s="68">
        <v>2.1040000000000001</v>
      </c>
      <c r="H557" s="35">
        <f t="shared" si="20"/>
        <v>0.89100000000000001</v>
      </c>
      <c r="I557" s="146">
        <v>4.5</v>
      </c>
      <c r="J557" s="37">
        <v>450</v>
      </c>
      <c r="K557" s="19">
        <f t="shared" si="21"/>
        <v>1804.2750000000001</v>
      </c>
      <c r="L557" s="204"/>
    </row>
    <row r="558" spans="1:13">
      <c r="A558" s="738">
        <v>24</v>
      </c>
      <c r="B558" s="279"/>
      <c r="C558" s="121" t="s">
        <v>922</v>
      </c>
      <c r="D558" s="279" t="s">
        <v>106</v>
      </c>
      <c r="E558" s="293"/>
      <c r="F558" s="280">
        <v>2.1040000000000001</v>
      </c>
      <c r="G558" s="68">
        <v>3.1320000000000001</v>
      </c>
      <c r="H558" s="35">
        <f t="shared" si="20"/>
        <v>1.028</v>
      </c>
      <c r="I558" s="146">
        <v>4.5</v>
      </c>
      <c r="J558" s="37">
        <v>450</v>
      </c>
      <c r="K558" s="19">
        <f t="shared" si="21"/>
        <v>2081.7000000000003</v>
      </c>
      <c r="L558" s="204"/>
    </row>
    <row r="559" spans="1:13">
      <c r="A559" s="738">
        <v>24</v>
      </c>
      <c r="B559" s="292"/>
      <c r="C559" s="121" t="s">
        <v>922</v>
      </c>
      <c r="D559" s="292" t="s">
        <v>106</v>
      </c>
      <c r="E559" s="464"/>
      <c r="F559" s="280">
        <v>3.1320000000000001</v>
      </c>
      <c r="G559" s="68">
        <v>3.5950000000000002</v>
      </c>
      <c r="H559" s="35">
        <f t="shared" si="20"/>
        <v>0.46300000000000008</v>
      </c>
      <c r="I559" s="146">
        <v>4.438876889848812</v>
      </c>
      <c r="J559" s="37">
        <v>750</v>
      </c>
      <c r="K559" s="19">
        <f t="shared" si="21"/>
        <v>1541.4</v>
      </c>
      <c r="L559" s="204"/>
    </row>
    <row r="560" spans="1:13">
      <c r="A560" s="398"/>
      <c r="B560" s="761" t="s">
        <v>436</v>
      </c>
      <c r="C560" s="762"/>
      <c r="D560" s="763"/>
      <c r="E560" s="281"/>
      <c r="F560" s="282"/>
      <c r="G560" s="74"/>
      <c r="H560" s="38">
        <f>SUBTOTAL(9,H556:H559)</f>
        <v>3.3850000000000002</v>
      </c>
      <c r="I560" s="147"/>
      <c r="J560" s="40"/>
      <c r="K560" s="20">
        <f>SUBTOTAL(9,K556:K559)</f>
        <v>7458.4500000000007</v>
      </c>
      <c r="L560" s="185"/>
    </row>
    <row r="561" spans="1:12">
      <c r="A561" s="737">
        <v>121</v>
      </c>
      <c r="B561" s="121"/>
      <c r="C561" s="121" t="s">
        <v>923</v>
      </c>
      <c r="D561" s="121" t="s">
        <v>106</v>
      </c>
      <c r="E561" s="351" t="s">
        <v>437</v>
      </c>
      <c r="F561" s="280">
        <v>0.16200000000000001</v>
      </c>
      <c r="G561" s="68">
        <v>0.371</v>
      </c>
      <c r="H561" s="35">
        <f t="shared" si="20"/>
        <v>0.20899999999999999</v>
      </c>
      <c r="I561" s="146">
        <v>7.7296650717703352</v>
      </c>
      <c r="J561" s="37">
        <v>330</v>
      </c>
      <c r="K561" s="19">
        <f t="shared" si="21"/>
        <v>533.11500000000001</v>
      </c>
      <c r="L561" s="204"/>
    </row>
    <row r="562" spans="1:12">
      <c r="A562" s="738">
        <v>25</v>
      </c>
      <c r="B562" s="482"/>
      <c r="C562" s="121" t="s">
        <v>923</v>
      </c>
      <c r="D562" s="482" t="s">
        <v>106</v>
      </c>
      <c r="E562" s="293"/>
      <c r="F562" s="280">
        <v>1.403</v>
      </c>
      <c r="G562" s="68">
        <v>1.681</v>
      </c>
      <c r="H562" s="35">
        <f t="shared" si="20"/>
        <v>0.27800000000000002</v>
      </c>
      <c r="I562" s="146">
        <v>6.6151079136690649</v>
      </c>
      <c r="J562" s="37">
        <v>1200</v>
      </c>
      <c r="K562" s="19">
        <f t="shared" si="21"/>
        <v>2206.8000000000002</v>
      </c>
      <c r="L562" s="204"/>
    </row>
    <row r="563" spans="1:12">
      <c r="A563" s="738">
        <v>25</v>
      </c>
      <c r="B563" s="279"/>
      <c r="C563" s="121" t="s">
        <v>923</v>
      </c>
      <c r="D563" s="279" t="s">
        <v>106</v>
      </c>
      <c r="E563" s="293"/>
      <c r="F563" s="280">
        <v>1.681</v>
      </c>
      <c r="G563" s="68">
        <v>2.1709999999999998</v>
      </c>
      <c r="H563" s="35">
        <f t="shared" si="20"/>
        <v>0.48999999999999977</v>
      </c>
      <c r="I563" s="146">
        <v>8.5</v>
      </c>
      <c r="J563" s="37">
        <v>330</v>
      </c>
      <c r="K563" s="19">
        <f t="shared" si="21"/>
        <v>1374.4499999999994</v>
      </c>
      <c r="L563" s="204"/>
    </row>
    <row r="564" spans="1:12">
      <c r="A564" s="738">
        <v>25</v>
      </c>
      <c r="B564" s="482"/>
      <c r="C564" s="121" t="s">
        <v>923</v>
      </c>
      <c r="D564" s="482" t="s">
        <v>106</v>
      </c>
      <c r="E564" s="293"/>
      <c r="F564" s="280">
        <v>2.1709999999999998</v>
      </c>
      <c r="G564" s="68">
        <v>2.7130000000000001</v>
      </c>
      <c r="H564" s="35">
        <f t="shared" si="20"/>
        <v>0.54200000000000026</v>
      </c>
      <c r="I564" s="146">
        <v>11.5</v>
      </c>
      <c r="J564" s="37">
        <v>330</v>
      </c>
      <c r="K564" s="19">
        <f t="shared" si="21"/>
        <v>2056.8900000000012</v>
      </c>
      <c r="L564" s="204"/>
    </row>
    <row r="565" spans="1:12">
      <c r="A565" s="738">
        <v>25</v>
      </c>
      <c r="B565" s="279"/>
      <c r="C565" s="121" t="s">
        <v>923</v>
      </c>
      <c r="D565" s="279" t="s">
        <v>106</v>
      </c>
      <c r="E565" s="293"/>
      <c r="F565" s="280">
        <v>3.427</v>
      </c>
      <c r="G565" s="68">
        <v>4.1580000000000004</v>
      </c>
      <c r="H565" s="35">
        <f t="shared" si="20"/>
        <v>0.73100000000000032</v>
      </c>
      <c r="I565" s="146">
        <v>4.7852257181942548</v>
      </c>
      <c r="J565" s="37">
        <v>750</v>
      </c>
      <c r="K565" s="19">
        <f t="shared" si="21"/>
        <v>2623.5000000000014</v>
      </c>
      <c r="L565" s="204"/>
    </row>
    <row r="566" spans="1:12">
      <c r="A566" s="738">
        <v>25</v>
      </c>
      <c r="B566" s="482"/>
      <c r="C566" s="121" t="s">
        <v>923</v>
      </c>
      <c r="D566" s="279" t="s">
        <v>106</v>
      </c>
      <c r="E566" s="293"/>
      <c r="F566" s="280">
        <v>4.1580000000000004</v>
      </c>
      <c r="G566" s="68">
        <v>4.9569999999999999</v>
      </c>
      <c r="H566" s="35">
        <f t="shared" si="20"/>
        <v>0.79899999999999949</v>
      </c>
      <c r="I566" s="146">
        <v>4</v>
      </c>
      <c r="J566" s="37">
        <v>450</v>
      </c>
      <c r="K566" s="19">
        <f t="shared" si="21"/>
        <v>1438.1999999999991</v>
      </c>
      <c r="L566" s="204"/>
    </row>
    <row r="567" spans="1:12">
      <c r="A567" s="738">
        <v>25</v>
      </c>
      <c r="B567" s="279"/>
      <c r="C567" s="121" t="s">
        <v>923</v>
      </c>
      <c r="D567" s="482" t="s">
        <v>106</v>
      </c>
      <c r="E567" s="293"/>
      <c r="F567" s="280">
        <v>4.9569999999999999</v>
      </c>
      <c r="G567" s="68">
        <v>5.4260000000000002</v>
      </c>
      <c r="H567" s="35">
        <f t="shared" si="20"/>
        <v>0.46900000000000031</v>
      </c>
      <c r="I567" s="146">
        <v>3.880191693290735</v>
      </c>
      <c r="J567" s="37">
        <v>450</v>
      </c>
      <c r="K567" s="19">
        <f t="shared" si="21"/>
        <v>818.91445686901022</v>
      </c>
      <c r="L567" s="204"/>
    </row>
    <row r="568" spans="1:12">
      <c r="A568" s="738">
        <v>25</v>
      </c>
      <c r="B568" s="292"/>
      <c r="C568" s="121" t="s">
        <v>923</v>
      </c>
      <c r="D568" s="279" t="s">
        <v>106</v>
      </c>
      <c r="E568" s="464"/>
      <c r="F568" s="280">
        <v>5.4260000000000002</v>
      </c>
      <c r="G568" s="68">
        <v>5.5830000000000002</v>
      </c>
      <c r="H568" s="35">
        <f t="shared" si="20"/>
        <v>0.15700000000000003</v>
      </c>
      <c r="I568" s="146">
        <v>3.880191693290735</v>
      </c>
      <c r="J568" s="37">
        <v>750</v>
      </c>
      <c r="K568" s="19">
        <f t="shared" si="21"/>
        <v>456.89257188498414</v>
      </c>
      <c r="L568" s="204"/>
    </row>
    <row r="569" spans="1:12">
      <c r="A569" s="465"/>
      <c r="B569" s="761" t="s">
        <v>438</v>
      </c>
      <c r="C569" s="762"/>
      <c r="D569" s="763"/>
      <c r="E569" s="476"/>
      <c r="F569" s="282"/>
      <c r="G569" s="74"/>
      <c r="H569" s="38">
        <f>SUBTOTAL(9,H561:H568)</f>
        <v>3.6750000000000003</v>
      </c>
      <c r="I569" s="147"/>
      <c r="J569" s="40"/>
      <c r="K569" s="20">
        <f>SUBTOTAL(9,K561:K568)</f>
        <v>11508.762028753996</v>
      </c>
      <c r="L569" s="185"/>
    </row>
    <row r="570" spans="1:12">
      <c r="A570" s="250">
        <v>122</v>
      </c>
      <c r="B570" s="14"/>
      <c r="C570" s="34" t="s">
        <v>439</v>
      </c>
      <c r="D570" s="14" t="s">
        <v>18</v>
      </c>
      <c r="E570" s="274" t="s">
        <v>440</v>
      </c>
      <c r="F570" s="68">
        <v>0</v>
      </c>
      <c r="G570" s="68">
        <v>0.26</v>
      </c>
      <c r="H570" s="35">
        <f>G570-F570</f>
        <v>0.26</v>
      </c>
      <c r="I570" s="36">
        <v>6.4</v>
      </c>
      <c r="J570" s="37">
        <v>487</v>
      </c>
      <c r="K570" s="19">
        <f>SUM(H570*I570*J570)</f>
        <v>810.36800000000005</v>
      </c>
      <c r="L570" s="185"/>
    </row>
    <row r="571" spans="1:12">
      <c r="A571" s="125"/>
      <c r="B571" s="14"/>
      <c r="C571" s="34" t="s">
        <v>439</v>
      </c>
      <c r="D571" s="14" t="s">
        <v>18</v>
      </c>
      <c r="E571" s="274" t="s">
        <v>441</v>
      </c>
      <c r="F571" s="68">
        <v>0.26</v>
      </c>
      <c r="G571" s="68">
        <v>0.81499999999999995</v>
      </c>
      <c r="H571" s="35">
        <f>G571-F571</f>
        <v>0.55499999999999994</v>
      </c>
      <c r="I571" s="36">
        <v>6.4</v>
      </c>
      <c r="J571" s="37">
        <v>487</v>
      </c>
      <c r="K571" s="19">
        <f>SUM(H571*I571*J571)</f>
        <v>1729.8239999999998</v>
      </c>
      <c r="L571" s="185"/>
    </row>
    <row r="572" spans="1:12">
      <c r="A572" s="125"/>
      <c r="B572" s="14"/>
      <c r="C572" s="34" t="s">
        <v>439</v>
      </c>
      <c r="D572" s="14" t="s">
        <v>18</v>
      </c>
      <c r="E572" s="255" t="s">
        <v>442</v>
      </c>
      <c r="F572" s="68">
        <v>0.81499999999999995</v>
      </c>
      <c r="G572" s="68">
        <v>2.2000000000000002</v>
      </c>
      <c r="H572" s="35">
        <f>G572-F572</f>
        <v>1.3850000000000002</v>
      </c>
      <c r="I572" s="36">
        <v>5</v>
      </c>
      <c r="J572" s="37">
        <v>524</v>
      </c>
      <c r="K572" s="19">
        <f>SUM(H572*I572*J572)</f>
        <v>3628.7000000000003</v>
      </c>
      <c r="L572" s="185"/>
    </row>
    <row r="573" spans="1:12">
      <c r="A573" s="251"/>
      <c r="B573" s="718" t="s">
        <v>443</v>
      </c>
      <c r="C573" s="719"/>
      <c r="D573" s="720"/>
      <c r="E573" s="257"/>
      <c r="F573" s="74"/>
      <c r="G573" s="74"/>
      <c r="H573" s="38">
        <f>SUM(H570:H572)</f>
        <v>2.2000000000000002</v>
      </c>
      <c r="I573" s="39"/>
      <c r="J573" s="40"/>
      <c r="K573" s="20">
        <f>SUM(K570:K572)</f>
        <v>6168.8919999999998</v>
      </c>
      <c r="L573" s="185"/>
    </row>
    <row r="574" spans="1:12">
      <c r="A574" s="749">
        <v>123</v>
      </c>
      <c r="B574" s="208"/>
      <c r="C574" s="69" t="s">
        <v>444</v>
      </c>
      <c r="D574" s="14" t="s">
        <v>46</v>
      </c>
      <c r="E574" s="67" t="s">
        <v>445</v>
      </c>
      <c r="F574" s="68">
        <v>1.486</v>
      </c>
      <c r="G574" s="68">
        <v>2.69</v>
      </c>
      <c r="H574" s="209">
        <f>SUM(G574-F574)</f>
        <v>1.204</v>
      </c>
      <c r="I574" s="116">
        <v>6</v>
      </c>
      <c r="J574" s="117">
        <v>450</v>
      </c>
      <c r="K574" s="19">
        <f>SUM(H574*I574*J574)</f>
        <v>3250.8</v>
      </c>
      <c r="L574" s="185"/>
    </row>
    <row r="575" spans="1:12">
      <c r="A575" s="750"/>
      <c r="B575" s="718" t="s">
        <v>925</v>
      </c>
      <c r="C575" s="719"/>
      <c r="D575" s="720"/>
      <c r="E575" s="73"/>
      <c r="F575" s="74"/>
      <c r="G575" s="74"/>
      <c r="H575" s="210">
        <f>SUM(H574)</f>
        <v>1.204</v>
      </c>
      <c r="I575" s="118"/>
      <c r="J575" s="119"/>
      <c r="K575" s="20">
        <f>SUM(K574)</f>
        <v>3250.8</v>
      </c>
      <c r="L575" s="185"/>
    </row>
    <row r="576" spans="1:12">
      <c r="A576" s="250">
        <v>124</v>
      </c>
      <c r="B576" s="14"/>
      <c r="C576" s="34" t="s">
        <v>446</v>
      </c>
      <c r="D576" s="14" t="s">
        <v>43</v>
      </c>
      <c r="E576" s="67" t="s">
        <v>447</v>
      </c>
      <c r="F576" s="68">
        <v>0</v>
      </c>
      <c r="G576" s="68">
        <v>9.9009999999999998</v>
      </c>
      <c r="H576" s="35">
        <f>G576-F576</f>
        <v>9.9009999999999998</v>
      </c>
      <c r="I576" s="146">
        <v>5</v>
      </c>
      <c r="J576" s="37">
        <v>480</v>
      </c>
      <c r="K576" s="19">
        <f>SUM(H576*I576*J576)</f>
        <v>23762.399999999998</v>
      </c>
      <c r="L576" s="185"/>
    </row>
    <row r="577" spans="1:13">
      <c r="A577" s="251"/>
      <c r="B577" s="718" t="s">
        <v>448</v>
      </c>
      <c r="C577" s="719"/>
      <c r="D577" s="720"/>
      <c r="E577" s="257"/>
      <c r="F577" s="68"/>
      <c r="G577" s="68"/>
      <c r="H577" s="38">
        <f>SUM(H576)</f>
        <v>9.9009999999999998</v>
      </c>
      <c r="I577" s="146"/>
      <c r="J577" s="37"/>
      <c r="K577" s="20">
        <f>SUM(K576)</f>
        <v>23762.399999999998</v>
      </c>
      <c r="L577" s="185"/>
    </row>
    <row r="578" spans="1:13">
      <c r="A578" s="110">
        <v>125</v>
      </c>
      <c r="B578" s="84"/>
      <c r="C578" s="83" t="s">
        <v>449</v>
      </c>
      <c r="D578" s="84" t="s">
        <v>28</v>
      </c>
      <c r="E578" s="91" t="s">
        <v>450</v>
      </c>
      <c r="F578" s="86">
        <v>0</v>
      </c>
      <c r="G578" s="86">
        <v>0.43</v>
      </c>
      <c r="H578" s="86">
        <v>0.43</v>
      </c>
      <c r="I578" s="87">
        <v>4.5</v>
      </c>
      <c r="J578" s="88">
        <v>270</v>
      </c>
      <c r="K578" s="19">
        <f>SUM(H578*I578*J578*1.21)</f>
        <v>632.16450000000009</v>
      </c>
      <c r="L578" s="185"/>
    </row>
    <row r="579" spans="1:13">
      <c r="A579" s="229"/>
      <c r="B579" s="662" t="s">
        <v>926</v>
      </c>
      <c r="C579" s="663"/>
      <c r="D579" s="664"/>
      <c r="E579" s="85"/>
      <c r="F579" s="86"/>
      <c r="G579" s="86"/>
      <c r="H579" s="92">
        <f>SUBTOTAL(9,H578)</f>
        <v>0.43</v>
      </c>
      <c r="I579" s="87"/>
      <c r="J579" s="88"/>
      <c r="K579" s="20">
        <f>SUBTOTAL(9,K578)</f>
        <v>632.16450000000009</v>
      </c>
      <c r="L579" s="185"/>
    </row>
    <row r="580" spans="1:13">
      <c r="A580" s="567">
        <v>126</v>
      </c>
      <c r="B580" s="84"/>
      <c r="C580" s="83" t="s">
        <v>451</v>
      </c>
      <c r="D580" s="84" t="s">
        <v>28</v>
      </c>
      <c r="E580" s="91" t="s">
        <v>452</v>
      </c>
      <c r="F580" s="86">
        <v>9.2200000000000006</v>
      </c>
      <c r="G580" s="86">
        <v>9.85</v>
      </c>
      <c r="H580" s="86">
        <v>0.62999999999999901</v>
      </c>
      <c r="I580" s="87">
        <v>5.2</v>
      </c>
      <c r="J580" s="88">
        <v>550</v>
      </c>
      <c r="K580" s="19">
        <f>SUM(H580*I580*J580*1.21)</f>
        <v>2180.1779999999967</v>
      </c>
      <c r="L580" s="243"/>
    </row>
    <row r="581" spans="1:13">
      <c r="A581" s="757">
        <v>20</v>
      </c>
      <c r="B581" s="757"/>
      <c r="C581" s="757"/>
      <c r="D581" s="757"/>
      <c r="E581" s="757"/>
      <c r="F581" s="757"/>
      <c r="G581" s="757"/>
      <c r="H581" s="757"/>
      <c r="I581" s="757"/>
      <c r="J581" s="757"/>
      <c r="K581" s="757"/>
      <c r="L581" s="185"/>
    </row>
    <row r="582" spans="1:13" ht="15.75" thickBot="1">
      <c r="A582" s="625"/>
      <c r="B582" s="625"/>
      <c r="C582" s="625"/>
      <c r="D582" s="625"/>
      <c r="E582" s="625"/>
      <c r="F582" s="625"/>
      <c r="G582" s="625"/>
      <c r="H582" s="638"/>
      <c r="I582" s="625"/>
      <c r="J582" s="625"/>
      <c r="K582" s="625"/>
      <c r="L582" s="185"/>
    </row>
    <row r="583" spans="1:13" ht="36">
      <c r="A583" s="177" t="s">
        <v>0</v>
      </c>
      <c r="B583" s="178" t="s">
        <v>1</v>
      </c>
      <c r="C583" s="179" t="s">
        <v>2</v>
      </c>
      <c r="D583" s="180" t="s">
        <v>3</v>
      </c>
      <c r="E583" s="179" t="s">
        <v>4</v>
      </c>
      <c r="F583" s="687" t="s">
        <v>5</v>
      </c>
      <c r="G583" s="688"/>
      <c r="H583" s="181" t="s">
        <v>6</v>
      </c>
      <c r="I583" s="182" t="s">
        <v>7</v>
      </c>
      <c r="J583" s="183" t="s">
        <v>8</v>
      </c>
      <c r="K583" s="393" t="s">
        <v>9</v>
      </c>
      <c r="L583" s="185"/>
    </row>
    <row r="584" spans="1:13" ht="15.2" customHeight="1" thickBot="1">
      <c r="A584" s="186" t="s">
        <v>10</v>
      </c>
      <c r="B584" s="187"/>
      <c r="C584" s="188"/>
      <c r="D584" s="189"/>
      <c r="E584" s="190"/>
      <c r="F584" s="191" t="s">
        <v>11</v>
      </c>
      <c r="G584" s="192" t="s">
        <v>12</v>
      </c>
      <c r="H584" s="193" t="s">
        <v>13</v>
      </c>
      <c r="I584" s="194" t="s">
        <v>14</v>
      </c>
      <c r="J584" s="195" t="s">
        <v>15</v>
      </c>
      <c r="K584" s="394" t="s">
        <v>16</v>
      </c>
      <c r="L584" s="185"/>
    </row>
    <row r="585" spans="1:13" ht="4.1500000000000004" customHeight="1">
      <c r="A585" s="640"/>
      <c r="B585" s="198"/>
      <c r="C585" s="199"/>
      <c r="D585" s="198"/>
      <c r="E585" s="198"/>
      <c r="F585" s="201"/>
      <c r="G585" s="201"/>
      <c r="H585" s="201"/>
      <c r="I585" s="202"/>
      <c r="J585" s="199"/>
      <c r="K585" s="203"/>
      <c r="L585" s="185"/>
    </row>
    <row r="586" spans="1:13" ht="15" customHeight="1">
      <c r="A586" s="111"/>
      <c r="B586" s="84"/>
      <c r="C586" s="83" t="s">
        <v>451</v>
      </c>
      <c r="D586" s="84" t="s">
        <v>28</v>
      </c>
      <c r="E586" s="91"/>
      <c r="F586" s="86">
        <v>9.85</v>
      </c>
      <c r="G586" s="86">
        <v>10.75</v>
      </c>
      <c r="H586" s="86">
        <v>0.90000000000000036</v>
      </c>
      <c r="I586" s="87">
        <v>4.5999999999999996</v>
      </c>
      <c r="J586" s="88">
        <v>550</v>
      </c>
      <c r="K586" s="19">
        <f>SUM(H586*I586*J586*1.21)</f>
        <v>2755.170000000001</v>
      </c>
      <c r="L586" s="185"/>
    </row>
    <row r="587" spans="1:13" ht="15" customHeight="1">
      <c r="A587" s="111"/>
      <c r="B587" s="84"/>
      <c r="C587" s="83" t="s">
        <v>451</v>
      </c>
      <c r="D587" s="84" t="s">
        <v>28</v>
      </c>
      <c r="E587" s="91"/>
      <c r="F587" s="86">
        <v>10.75</v>
      </c>
      <c r="G587" s="86">
        <v>11.102</v>
      </c>
      <c r="H587" s="86">
        <v>0.35200000000000031</v>
      </c>
      <c r="I587" s="87">
        <v>4.5</v>
      </c>
      <c r="J587" s="88">
        <v>270</v>
      </c>
      <c r="K587" s="19">
        <f>SUM(H587*I587*J587*1.21)</f>
        <v>517.49280000000044</v>
      </c>
      <c r="L587" s="185"/>
    </row>
    <row r="588" spans="1:13" ht="15" customHeight="1">
      <c r="A588" s="229"/>
      <c r="B588" s="662" t="s">
        <v>453</v>
      </c>
      <c r="C588" s="663"/>
      <c r="D588" s="664"/>
      <c r="E588" s="91"/>
      <c r="F588" s="86"/>
      <c r="G588" s="86"/>
      <c r="H588" s="92">
        <f>SUM(H586:H587)</f>
        <v>1.2520000000000007</v>
      </c>
      <c r="I588" s="87"/>
      <c r="J588" s="88"/>
      <c r="K588" s="20">
        <f>SUM(K580:K587)</f>
        <v>5452.8407999999981</v>
      </c>
      <c r="L588" s="185"/>
    </row>
    <row r="589" spans="1:13" ht="15" customHeight="1">
      <c r="A589" s="250">
        <v>127</v>
      </c>
      <c r="B589" s="14"/>
      <c r="C589" s="34" t="s">
        <v>454</v>
      </c>
      <c r="D589" s="14" t="s">
        <v>37</v>
      </c>
      <c r="E589" s="67" t="s">
        <v>455</v>
      </c>
      <c r="F589" s="68">
        <v>0</v>
      </c>
      <c r="G589" s="68">
        <v>0.41199999999999998</v>
      </c>
      <c r="H589" s="35">
        <f>G589-F589</f>
        <v>0.41199999999999998</v>
      </c>
      <c r="I589" s="146">
        <v>3.8</v>
      </c>
      <c r="J589" s="37">
        <v>400</v>
      </c>
      <c r="K589" s="19">
        <f>SUM(H589*I589*J589)</f>
        <v>626.24</v>
      </c>
      <c r="L589" s="185"/>
    </row>
    <row r="590" spans="1:13" ht="15" customHeight="1">
      <c r="A590" s="251"/>
      <c r="B590" s="14"/>
      <c r="C590" s="34" t="s">
        <v>454</v>
      </c>
      <c r="D590" s="14" t="s">
        <v>37</v>
      </c>
      <c r="E590" s="255"/>
      <c r="F590" s="68">
        <v>0.41199999999999998</v>
      </c>
      <c r="G590" s="68">
        <v>1.3220000000000001</v>
      </c>
      <c r="H590" s="35">
        <f>G590-F590</f>
        <v>0.91000000000000014</v>
      </c>
      <c r="I590" s="146">
        <v>4.5</v>
      </c>
      <c r="J590" s="37">
        <v>500</v>
      </c>
      <c r="K590" s="19">
        <f>SUM(H590*I590*J590)</f>
        <v>2047.5000000000002</v>
      </c>
      <c r="L590" s="185"/>
    </row>
    <row r="591" spans="1:13">
      <c r="A591" s="125"/>
      <c r="B591" s="14"/>
      <c r="C591" s="34" t="s">
        <v>454</v>
      </c>
      <c r="D591" s="14" t="s">
        <v>37</v>
      </c>
      <c r="E591" s="407"/>
      <c r="F591" s="68">
        <v>1.3220000000000001</v>
      </c>
      <c r="G591" s="68">
        <v>2.4140000000000001</v>
      </c>
      <c r="H591" s="35">
        <f>G591-F591</f>
        <v>1.0920000000000001</v>
      </c>
      <c r="I591" s="146">
        <v>4.5999999999999996</v>
      </c>
      <c r="J591" s="37">
        <v>500</v>
      </c>
      <c r="K591" s="19">
        <f>SUM(H591*I591*J591)</f>
        <v>2511.6</v>
      </c>
      <c r="L591" s="185"/>
    </row>
    <row r="592" spans="1:13">
      <c r="A592" s="251"/>
      <c r="B592" s="718" t="s">
        <v>456</v>
      </c>
      <c r="C592" s="719"/>
      <c r="D592" s="720"/>
      <c r="E592" s="255"/>
      <c r="F592" s="68"/>
      <c r="G592" s="68"/>
      <c r="H592" s="38">
        <f>SUM(H589:H591)</f>
        <v>2.4140000000000001</v>
      </c>
      <c r="I592" s="146"/>
      <c r="J592" s="37"/>
      <c r="K592" s="20">
        <f>SUBTOTAL(9,K581:K591)</f>
        <v>13910.8436</v>
      </c>
      <c r="L592" s="243"/>
      <c r="M592" s="80"/>
    </row>
    <row r="593" spans="1:15">
      <c r="A593" s="250">
        <v>128</v>
      </c>
      <c r="B593" s="14"/>
      <c r="C593" s="34" t="s">
        <v>457</v>
      </c>
      <c r="D593" s="14" t="s">
        <v>37</v>
      </c>
      <c r="E593" s="274" t="s">
        <v>458</v>
      </c>
      <c r="F593" s="68">
        <v>0</v>
      </c>
      <c r="G593" s="68">
        <v>1.133</v>
      </c>
      <c r="H593" s="35">
        <f>G593-F593</f>
        <v>1.133</v>
      </c>
      <c r="I593" s="146">
        <v>5</v>
      </c>
      <c r="J593" s="37">
        <v>500</v>
      </c>
      <c r="K593" s="19">
        <f>SUM(H593*I593*J593)</f>
        <v>2832.5</v>
      </c>
      <c r="L593" s="204"/>
    </row>
    <row r="594" spans="1:15">
      <c r="A594" s="125"/>
      <c r="B594" s="14"/>
      <c r="C594" s="34" t="s">
        <v>457</v>
      </c>
      <c r="D594" s="14" t="s">
        <v>37</v>
      </c>
      <c r="E594" s="255"/>
      <c r="F594" s="68">
        <v>3.2989999999999999</v>
      </c>
      <c r="G594" s="68">
        <v>4.7590000000000003</v>
      </c>
      <c r="H594" s="35">
        <f>G594-F594</f>
        <v>1.4600000000000004</v>
      </c>
      <c r="I594" s="146">
        <v>4.9000000000000004</v>
      </c>
      <c r="J594" s="37">
        <v>400</v>
      </c>
      <c r="K594" s="19">
        <f>SUM(H594*I594*J594)</f>
        <v>2861.6000000000008</v>
      </c>
      <c r="L594" s="204"/>
    </row>
    <row r="595" spans="1:15">
      <c r="A595" s="125"/>
      <c r="B595" s="14"/>
      <c r="C595" s="34" t="s">
        <v>457</v>
      </c>
      <c r="D595" s="14" t="s">
        <v>37</v>
      </c>
      <c r="E595" s="255"/>
      <c r="F595" s="68">
        <v>4.7590000000000003</v>
      </c>
      <c r="G595" s="68">
        <v>5.5750000000000002</v>
      </c>
      <c r="H595" s="35">
        <f>G595-F595</f>
        <v>0.81599999999999984</v>
      </c>
      <c r="I595" s="146">
        <v>4</v>
      </c>
      <c r="J595" s="37">
        <v>400</v>
      </c>
      <c r="K595" s="19">
        <f>SUM(H595*I595*J595)</f>
        <v>1305.5999999999997</v>
      </c>
      <c r="L595" s="204"/>
    </row>
    <row r="596" spans="1:15">
      <c r="A596" s="251"/>
      <c r="B596" s="718" t="s">
        <v>459</v>
      </c>
      <c r="C596" s="719"/>
      <c r="D596" s="720"/>
      <c r="E596" s="255"/>
      <c r="F596" s="68"/>
      <c r="G596" s="68"/>
      <c r="H596" s="38">
        <f>SUM(H593:H595)</f>
        <v>3.4090000000000003</v>
      </c>
      <c r="I596" s="146"/>
      <c r="J596" s="37"/>
      <c r="K596" s="20">
        <f>SUBTOTAL(9,K593:K595)</f>
        <v>6999.7</v>
      </c>
      <c r="L596" s="185"/>
    </row>
    <row r="597" spans="1:15" ht="30.75" customHeight="1">
      <c r="A597" s="737">
        <v>129</v>
      </c>
      <c r="B597" s="158"/>
      <c r="C597" s="158" t="s">
        <v>927</v>
      </c>
      <c r="D597" s="158" t="s">
        <v>106</v>
      </c>
      <c r="E597" s="351" t="s">
        <v>460</v>
      </c>
      <c r="F597" s="280">
        <v>1.246</v>
      </c>
      <c r="G597" s="68">
        <v>1.472</v>
      </c>
      <c r="H597" s="35">
        <f>G597-F597</f>
        <v>0.22599999999999998</v>
      </c>
      <c r="I597" s="146">
        <v>5</v>
      </c>
      <c r="J597" s="37">
        <v>750</v>
      </c>
      <c r="K597" s="19">
        <f>SUM(H597*I597*J597)</f>
        <v>847.49999999999989</v>
      </c>
      <c r="L597" s="204"/>
    </row>
    <row r="598" spans="1:15">
      <c r="A598" s="738">
        <v>26</v>
      </c>
      <c r="B598" s="279"/>
      <c r="C598" s="279" t="s">
        <v>927</v>
      </c>
      <c r="D598" s="279" t="s">
        <v>106</v>
      </c>
      <c r="E598" s="293"/>
      <c r="F598" s="280">
        <v>1.996</v>
      </c>
      <c r="G598" s="68">
        <v>2.6080000000000001</v>
      </c>
      <c r="H598" s="35">
        <f>G598-F598</f>
        <v>0.6120000000000001</v>
      </c>
      <c r="I598" s="146">
        <v>6</v>
      </c>
      <c r="J598" s="37">
        <v>450</v>
      </c>
      <c r="K598" s="19">
        <f>SUM(H598*I598*J598)</f>
        <v>1652.4000000000003</v>
      </c>
      <c r="L598" s="204"/>
    </row>
    <row r="599" spans="1:15">
      <c r="A599" s="398"/>
      <c r="B599" s="746" t="s">
        <v>461</v>
      </c>
      <c r="C599" s="747"/>
      <c r="D599" s="748"/>
      <c r="E599" s="281"/>
      <c r="F599" s="282"/>
      <c r="G599" s="74"/>
      <c r="H599" s="38">
        <f>SUBTOTAL(9,H597:H598)</f>
        <v>0.83800000000000008</v>
      </c>
      <c r="I599" s="147"/>
      <c r="J599" s="40"/>
      <c r="K599" s="20">
        <f>SUBTOTAL(9,K597:K598)</f>
        <v>2499.9</v>
      </c>
      <c r="L599" s="185"/>
    </row>
    <row r="600" spans="1:15">
      <c r="A600" s="232">
        <v>130</v>
      </c>
      <c r="B600" s="113" t="s">
        <v>82</v>
      </c>
      <c r="C600" s="121" t="s">
        <v>462</v>
      </c>
      <c r="D600" s="113" t="s">
        <v>110</v>
      </c>
      <c r="E600" s="270" t="s">
        <v>463</v>
      </c>
      <c r="F600" s="271">
        <v>0.02</v>
      </c>
      <c r="G600" s="271">
        <v>0.45400000000000001</v>
      </c>
      <c r="H600" s="214">
        <f>G600-F600</f>
        <v>0.434</v>
      </c>
      <c r="I600" s="215">
        <v>5</v>
      </c>
      <c r="J600" s="217">
        <v>890</v>
      </c>
      <c r="K600" s="122">
        <f>SUM(H600*I600*J600)</f>
        <v>1931.3</v>
      </c>
      <c r="L600" s="388"/>
      <c r="M600" s="78"/>
      <c r="N600" s="252"/>
      <c r="O600" s="252"/>
    </row>
    <row r="601" spans="1:15">
      <c r="A601" s="233"/>
      <c r="B601" s="143" t="s">
        <v>137</v>
      </c>
      <c r="C601" s="121" t="s">
        <v>462</v>
      </c>
      <c r="D601" s="113" t="s">
        <v>110</v>
      </c>
      <c r="E601" s="270"/>
      <c r="F601" s="271">
        <v>0.45400000000000001</v>
      </c>
      <c r="G601" s="271">
        <v>1.7749999999999999</v>
      </c>
      <c r="H601" s="214">
        <f>G601-F601</f>
        <v>1.321</v>
      </c>
      <c r="I601" s="215">
        <v>4</v>
      </c>
      <c r="J601" s="217">
        <v>385</v>
      </c>
      <c r="K601" s="122">
        <f>SUM(H601*I601*J601)</f>
        <v>2034.34</v>
      </c>
      <c r="L601" s="387"/>
      <c r="M601" s="244"/>
    </row>
    <row r="602" spans="1:15">
      <c r="A602" s="234"/>
      <c r="B602" s="746" t="s">
        <v>930</v>
      </c>
      <c r="C602" s="747"/>
      <c r="D602" s="748"/>
      <c r="E602" s="270"/>
      <c r="F602" s="271"/>
      <c r="G602" s="271"/>
      <c r="H602" s="114">
        <f>SUBTOTAL(9,H600:H601)</f>
        <v>1.7549999999999999</v>
      </c>
      <c r="I602" s="115"/>
      <c r="J602" s="79"/>
      <c r="K602" s="79">
        <f>SUBTOTAL(9,K600:K601)</f>
        <v>3965.64</v>
      </c>
      <c r="L602" s="185"/>
    </row>
    <row r="603" spans="1:15">
      <c r="A603" s="330">
        <v>131</v>
      </c>
      <c r="B603" s="120"/>
      <c r="C603" s="266" t="s">
        <v>464</v>
      </c>
      <c r="D603" s="120" t="s">
        <v>110</v>
      </c>
      <c r="E603" s="268" t="s">
        <v>465</v>
      </c>
      <c r="F603" s="269">
        <v>1.401</v>
      </c>
      <c r="G603" s="269">
        <v>2.8540000000000001</v>
      </c>
      <c r="H603" s="211">
        <f>G603-F603</f>
        <v>1.4530000000000001</v>
      </c>
      <c r="I603" s="212">
        <v>5.2</v>
      </c>
      <c r="J603" s="213">
        <v>385</v>
      </c>
      <c r="K603" s="328">
        <f>SUM(H603*I603*J603)</f>
        <v>2908.9060000000004</v>
      </c>
      <c r="L603" s="204"/>
    </row>
    <row r="604" spans="1:15">
      <c r="A604" s="329"/>
      <c r="B604" s="120"/>
      <c r="C604" s="266" t="s">
        <v>464</v>
      </c>
      <c r="D604" s="120" t="s">
        <v>110</v>
      </c>
      <c r="E604" s="268"/>
      <c r="F604" s="269">
        <v>2.8540000000000001</v>
      </c>
      <c r="G604" s="269">
        <v>3.089</v>
      </c>
      <c r="H604" s="211">
        <f>G604-F604</f>
        <v>0.23499999999999988</v>
      </c>
      <c r="I604" s="212">
        <v>5.2</v>
      </c>
      <c r="J604" s="213">
        <v>890</v>
      </c>
      <c r="K604" s="328">
        <f>SUM(H604*I604*J604)</f>
        <v>1087.5799999999995</v>
      </c>
      <c r="L604" s="204"/>
    </row>
    <row r="605" spans="1:15">
      <c r="A605" s="228"/>
      <c r="B605" s="746" t="s">
        <v>931</v>
      </c>
      <c r="C605" s="747"/>
      <c r="D605" s="748"/>
      <c r="E605" s="270"/>
      <c r="F605" s="469"/>
      <c r="G605" s="469"/>
      <c r="H605" s="114">
        <f>SUBTOTAL(9,H603:H604)</f>
        <v>1.6879999999999999</v>
      </c>
      <c r="I605" s="115"/>
      <c r="J605" s="79"/>
      <c r="K605" s="79">
        <f>SUBTOTAL(9,K603:K604)</f>
        <v>3996.4859999999999</v>
      </c>
      <c r="L605" s="185"/>
    </row>
    <row r="606" spans="1:15">
      <c r="A606" s="749">
        <v>132</v>
      </c>
      <c r="B606" s="208"/>
      <c r="C606" s="14" t="s">
        <v>466</v>
      </c>
      <c r="D606" s="14" t="s">
        <v>46</v>
      </c>
      <c r="E606" s="67" t="s">
        <v>467</v>
      </c>
      <c r="F606" s="68">
        <v>1.9930000000000001</v>
      </c>
      <c r="G606" s="68">
        <v>2.7650000000000001</v>
      </c>
      <c r="H606" s="209">
        <f>SUM(G606-F606)</f>
        <v>0.77200000000000002</v>
      </c>
      <c r="I606" s="116">
        <v>5.4</v>
      </c>
      <c r="J606" s="117">
        <v>350</v>
      </c>
      <c r="K606" s="19">
        <f>SUM(H606*I606*J606)</f>
        <v>1459.08</v>
      </c>
      <c r="L606" s="204"/>
    </row>
    <row r="607" spans="1:15">
      <c r="A607" s="750"/>
      <c r="B607" s="718" t="s">
        <v>932</v>
      </c>
      <c r="C607" s="719"/>
      <c r="D607" s="720"/>
      <c r="E607" s="73"/>
      <c r="F607" s="74"/>
      <c r="G607" s="74"/>
      <c r="H607" s="38">
        <f>SUM(H606)</f>
        <v>0.77200000000000002</v>
      </c>
      <c r="I607" s="118"/>
      <c r="J607" s="119"/>
      <c r="K607" s="20">
        <f>SUM(K606)</f>
        <v>1459.08</v>
      </c>
      <c r="L607" s="185"/>
    </row>
    <row r="608" spans="1:15">
      <c r="A608" s="165">
        <v>133</v>
      </c>
      <c r="B608" s="158"/>
      <c r="C608" s="158" t="s">
        <v>928</v>
      </c>
      <c r="D608" s="158" t="s">
        <v>106</v>
      </c>
      <c r="E608" s="351" t="s">
        <v>468</v>
      </c>
      <c r="F608" s="280">
        <v>1.1759999999999999</v>
      </c>
      <c r="G608" s="68">
        <v>2.323</v>
      </c>
      <c r="H608" s="35">
        <f>G608-F608</f>
        <v>1.147</v>
      </c>
      <c r="I608" s="146">
        <v>4.76974716652136</v>
      </c>
      <c r="J608" s="37">
        <v>450</v>
      </c>
      <c r="K608" s="19">
        <f>SUM(H608*I608*J608)</f>
        <v>2461.9050000000002</v>
      </c>
      <c r="L608" s="204"/>
    </row>
    <row r="609" spans="1:12">
      <c r="A609" s="326"/>
      <c r="B609" s="746" t="s">
        <v>469</v>
      </c>
      <c r="C609" s="747"/>
      <c r="D609" s="748"/>
      <c r="E609" s="487"/>
      <c r="F609" s="282"/>
      <c r="G609" s="74"/>
      <c r="H609" s="38">
        <f>SUBTOTAL(9,H608:H608)</f>
        <v>1.147</v>
      </c>
      <c r="I609" s="147"/>
      <c r="J609" s="40"/>
      <c r="K609" s="20">
        <f>SUBTOTAL(9,K608:K608)</f>
        <v>2461.9050000000002</v>
      </c>
      <c r="L609" s="185"/>
    </row>
    <row r="610" spans="1:12">
      <c r="A610" s="737">
        <v>134</v>
      </c>
      <c r="B610" s="121"/>
      <c r="C610" s="121" t="s">
        <v>929</v>
      </c>
      <c r="D610" s="121" t="s">
        <v>106</v>
      </c>
      <c r="E610" s="351" t="s">
        <v>470</v>
      </c>
      <c r="F610" s="280">
        <v>1.389</v>
      </c>
      <c r="G610" s="68">
        <v>1.5860000000000001</v>
      </c>
      <c r="H610" s="35">
        <f>G610-F610</f>
        <v>0.19700000000000006</v>
      </c>
      <c r="I610" s="146">
        <v>4.7969543147208125</v>
      </c>
      <c r="J610" s="37">
        <v>450</v>
      </c>
      <c r="K610" s="19">
        <f>SUM(H610*I610*J610)</f>
        <v>425.25000000000017</v>
      </c>
      <c r="L610" s="204"/>
    </row>
    <row r="611" spans="1:12">
      <c r="A611" s="738">
        <v>28</v>
      </c>
      <c r="B611" s="292"/>
      <c r="C611" s="292" t="s">
        <v>929</v>
      </c>
      <c r="D611" s="292" t="s">
        <v>106</v>
      </c>
      <c r="E611" s="293"/>
      <c r="F611" s="280">
        <v>1.5860000000000001</v>
      </c>
      <c r="G611" s="68">
        <v>2.72</v>
      </c>
      <c r="H611" s="35">
        <f>G611-F611</f>
        <v>1.1340000000000001</v>
      </c>
      <c r="I611" s="146">
        <v>4.4880952380952381</v>
      </c>
      <c r="J611" s="37">
        <v>450</v>
      </c>
      <c r="K611" s="19">
        <f>SUM(H611*I611*J611)</f>
        <v>2290.2750000000005</v>
      </c>
      <c r="L611" s="204"/>
    </row>
    <row r="612" spans="1:12">
      <c r="A612" s="398"/>
      <c r="B612" s="746" t="s">
        <v>471</v>
      </c>
      <c r="C612" s="747"/>
      <c r="D612" s="748"/>
      <c r="E612" s="281"/>
      <c r="F612" s="282"/>
      <c r="G612" s="74"/>
      <c r="H612" s="38">
        <f>SUBTOTAL(9,H610:H611)</f>
        <v>1.3310000000000002</v>
      </c>
      <c r="I612" s="147"/>
      <c r="J612" s="40"/>
      <c r="K612" s="20">
        <f>SUBTOTAL(9,K610:K611)</f>
        <v>2715.5250000000005</v>
      </c>
      <c r="L612" s="185"/>
    </row>
    <row r="613" spans="1:12">
      <c r="A613" s="250">
        <v>135</v>
      </c>
      <c r="B613" s="14"/>
      <c r="C613" s="34" t="s">
        <v>472</v>
      </c>
      <c r="D613" s="14" t="s">
        <v>18</v>
      </c>
      <c r="E613" s="274" t="s">
        <v>473</v>
      </c>
      <c r="F613" s="68">
        <v>0</v>
      </c>
      <c r="G613" s="68">
        <v>1.7609999999999999</v>
      </c>
      <c r="H613" s="35">
        <f>G613-F613</f>
        <v>1.7609999999999999</v>
      </c>
      <c r="I613" s="36">
        <v>4.2</v>
      </c>
      <c r="J613" s="37">
        <v>366</v>
      </c>
      <c r="K613" s="19">
        <f>SUM(H613*I613*J613)</f>
        <v>2707.0092</v>
      </c>
      <c r="L613" s="204"/>
    </row>
    <row r="614" spans="1:12">
      <c r="A614" s="251"/>
      <c r="B614" s="746" t="s">
        <v>474</v>
      </c>
      <c r="C614" s="747"/>
      <c r="D614" s="748"/>
      <c r="E614" s="255"/>
      <c r="F614" s="74"/>
      <c r="G614" s="74"/>
      <c r="H614" s="38">
        <f>SUM(H613:H613)</f>
        <v>1.7609999999999999</v>
      </c>
      <c r="I614" s="39"/>
      <c r="J614" s="40"/>
      <c r="K614" s="20">
        <f>SUM(K613:K613)</f>
        <v>2707.0092</v>
      </c>
      <c r="L614" s="243"/>
    </row>
    <row r="615" spans="1:12">
      <c r="A615" s="658">
        <v>21</v>
      </c>
      <c r="B615" s="658"/>
      <c r="C615" s="658"/>
      <c r="D615" s="658"/>
      <c r="E615" s="658"/>
      <c r="F615" s="658"/>
      <c r="G615" s="658"/>
      <c r="H615" s="658"/>
      <c r="I615" s="658"/>
      <c r="J615" s="658"/>
      <c r="K615" s="658"/>
      <c r="L615" s="185"/>
    </row>
    <row r="616" spans="1:12" ht="15.75" thickBot="1">
      <c r="A616" s="658"/>
      <c r="B616" s="658"/>
      <c r="C616" s="658"/>
      <c r="D616" s="658"/>
      <c r="E616" s="658"/>
      <c r="F616" s="658"/>
      <c r="G616" s="658"/>
      <c r="H616" s="658"/>
      <c r="I616" s="658"/>
      <c r="J616" s="658"/>
      <c r="K616" s="658"/>
      <c r="L616" s="185"/>
    </row>
    <row r="617" spans="1:12" ht="36">
      <c r="A617" s="177" t="s">
        <v>0</v>
      </c>
      <c r="B617" s="178" t="s">
        <v>1</v>
      </c>
      <c r="C617" s="179" t="s">
        <v>2</v>
      </c>
      <c r="D617" s="180" t="s">
        <v>3</v>
      </c>
      <c r="E617" s="179" t="s">
        <v>4</v>
      </c>
      <c r="F617" s="687" t="s">
        <v>5</v>
      </c>
      <c r="G617" s="688"/>
      <c r="H617" s="181" t="s">
        <v>6</v>
      </c>
      <c r="I617" s="182" t="s">
        <v>7</v>
      </c>
      <c r="J617" s="183" t="s">
        <v>8</v>
      </c>
      <c r="K617" s="393" t="s">
        <v>9</v>
      </c>
      <c r="L617" s="185"/>
    </row>
    <row r="618" spans="1:12" ht="15.2" customHeight="1" thickBot="1">
      <c r="A618" s="186" t="s">
        <v>10</v>
      </c>
      <c r="B618" s="187"/>
      <c r="C618" s="188"/>
      <c r="D618" s="189"/>
      <c r="E618" s="190"/>
      <c r="F618" s="191" t="s">
        <v>11</v>
      </c>
      <c r="G618" s="192" t="s">
        <v>12</v>
      </c>
      <c r="H618" s="193" t="s">
        <v>13</v>
      </c>
      <c r="I618" s="194" t="s">
        <v>14</v>
      </c>
      <c r="J618" s="195" t="s">
        <v>15</v>
      </c>
      <c r="K618" s="394" t="s">
        <v>16</v>
      </c>
      <c r="L618" s="185"/>
    </row>
    <row r="619" spans="1:12" ht="4.1500000000000004" customHeight="1">
      <c r="A619" s="640"/>
      <c r="B619" s="198"/>
      <c r="C619" s="199"/>
      <c r="D619" s="198"/>
      <c r="E619" s="198"/>
      <c r="F619" s="201"/>
      <c r="G619" s="201"/>
      <c r="H619" s="201"/>
      <c r="I619" s="202"/>
      <c r="J619" s="199"/>
      <c r="K619" s="203"/>
      <c r="L619" s="185"/>
    </row>
    <row r="620" spans="1:12" ht="15" customHeight="1">
      <c r="A620" s="110">
        <v>136</v>
      </c>
      <c r="B620" s="84"/>
      <c r="C620" s="83" t="s">
        <v>475</v>
      </c>
      <c r="D620" s="84" t="s">
        <v>28</v>
      </c>
      <c r="E620" s="91" t="s">
        <v>476</v>
      </c>
      <c r="F620" s="86">
        <v>1.0069999999999999</v>
      </c>
      <c r="G620" s="86">
        <v>2.2069999999999999</v>
      </c>
      <c r="H620" s="86">
        <v>1.2</v>
      </c>
      <c r="I620" s="87">
        <v>5</v>
      </c>
      <c r="J620" s="88">
        <v>270</v>
      </c>
      <c r="K620" s="19">
        <f>SUM(H620*I620*J620*1.21)</f>
        <v>1960.2</v>
      </c>
      <c r="L620" s="185"/>
    </row>
    <row r="621" spans="1:12" ht="15" customHeight="1">
      <c r="A621" s="111"/>
      <c r="B621" s="84"/>
      <c r="C621" s="83" t="s">
        <v>475</v>
      </c>
      <c r="D621" s="84" t="s">
        <v>28</v>
      </c>
      <c r="E621" s="98"/>
      <c r="F621" s="86">
        <v>2.2069999999999999</v>
      </c>
      <c r="G621" s="86">
        <v>3.3940000000000001</v>
      </c>
      <c r="H621" s="86">
        <v>1.1870000000000003</v>
      </c>
      <c r="I621" s="87">
        <v>4.5999999999999996</v>
      </c>
      <c r="J621" s="88">
        <v>270</v>
      </c>
      <c r="K621" s="19">
        <f>SUM(H621*I621*J621*1.21)</f>
        <v>1783.8473400000005</v>
      </c>
      <c r="L621" s="185"/>
    </row>
    <row r="622" spans="1:12" ht="15" customHeight="1">
      <c r="A622" s="229"/>
      <c r="B622" s="662" t="s">
        <v>477</v>
      </c>
      <c r="C622" s="663"/>
      <c r="D622" s="664"/>
      <c r="E622" s="98"/>
      <c r="F622" s="86"/>
      <c r="G622" s="86"/>
      <c r="H622" s="92">
        <f>SUBTOTAL(9,H620:H621)</f>
        <v>2.3870000000000005</v>
      </c>
      <c r="I622" s="87"/>
      <c r="J622" s="88"/>
      <c r="K622" s="20">
        <f>SUBTOTAL(9,K620:K621)</f>
        <v>3744.0473400000005</v>
      </c>
      <c r="L622" s="185"/>
    </row>
    <row r="623" spans="1:12" ht="15" customHeight="1">
      <c r="A623" s="250">
        <v>137</v>
      </c>
      <c r="B623" s="14" t="s">
        <v>1035</v>
      </c>
      <c r="C623" s="34" t="s">
        <v>478</v>
      </c>
      <c r="D623" s="14" t="s">
        <v>37</v>
      </c>
      <c r="E623" s="274" t="s">
        <v>479</v>
      </c>
      <c r="F623" s="68">
        <v>0</v>
      </c>
      <c r="G623" s="68">
        <v>1.149</v>
      </c>
      <c r="H623" s="35">
        <f>G623-F623</f>
        <v>1.149</v>
      </c>
      <c r="I623" s="146">
        <v>4.5</v>
      </c>
      <c r="J623" s="37">
        <v>400</v>
      </c>
      <c r="K623" s="19">
        <f>SUM(H623*I623*J623)</f>
        <v>2068.2000000000003</v>
      </c>
      <c r="L623" s="185"/>
    </row>
    <row r="624" spans="1:12" ht="15" customHeight="1">
      <c r="A624" s="125"/>
      <c r="B624" s="14" t="s">
        <v>1035</v>
      </c>
      <c r="C624" s="34" t="s">
        <v>478</v>
      </c>
      <c r="D624" s="14" t="s">
        <v>37</v>
      </c>
      <c r="E624" s="255"/>
      <c r="F624" s="68">
        <v>1.149</v>
      </c>
      <c r="G624" s="68">
        <v>1.44</v>
      </c>
      <c r="H624" s="35">
        <f>G624-F624</f>
        <v>0.29099999999999993</v>
      </c>
      <c r="I624" s="146">
        <v>4.5</v>
      </c>
      <c r="J624" s="37">
        <v>500</v>
      </c>
      <c r="K624" s="19">
        <f>SUM(H624*I624*J624)</f>
        <v>654.74999999999989</v>
      </c>
      <c r="L624" s="185"/>
    </row>
    <row r="625" spans="1:14" ht="15" customHeight="1">
      <c r="A625" s="251"/>
      <c r="B625" s="746" t="s">
        <v>480</v>
      </c>
      <c r="C625" s="747"/>
      <c r="D625" s="748"/>
      <c r="E625" s="255"/>
      <c r="F625" s="68"/>
      <c r="G625" s="68"/>
      <c r="H625" s="38">
        <f>SUM(H623:H624)</f>
        <v>1.44</v>
      </c>
      <c r="I625" s="146"/>
      <c r="J625" s="37"/>
      <c r="K625" s="20">
        <f>SUBTOTAL(9,K623:K624)</f>
        <v>2722.9500000000003</v>
      </c>
      <c r="L625" s="185"/>
    </row>
    <row r="626" spans="1:14">
      <c r="A626" s="250">
        <v>138</v>
      </c>
      <c r="B626" s="14"/>
      <c r="C626" s="34" t="s">
        <v>481</v>
      </c>
      <c r="D626" s="14" t="s">
        <v>18</v>
      </c>
      <c r="E626" s="67" t="s">
        <v>482</v>
      </c>
      <c r="F626" s="68">
        <v>5.2709999999999999</v>
      </c>
      <c r="G626" s="68">
        <v>6.2679999999999998</v>
      </c>
      <c r="H626" s="35">
        <f>G626-F626</f>
        <v>0.99699999999999989</v>
      </c>
      <c r="I626" s="36">
        <v>5</v>
      </c>
      <c r="J626" s="37">
        <v>537</v>
      </c>
      <c r="K626" s="19">
        <f>SUM(H626*I626*J626)</f>
        <v>2676.9449999999997</v>
      </c>
      <c r="L626" s="373"/>
      <c r="M626" s="252"/>
      <c r="N626" s="252"/>
    </row>
    <row r="627" spans="1:14">
      <c r="A627" s="251"/>
      <c r="B627" s="754" t="s">
        <v>483</v>
      </c>
      <c r="C627" s="755"/>
      <c r="D627" s="756"/>
      <c r="E627" s="257"/>
      <c r="F627" s="74"/>
      <c r="G627" s="74"/>
      <c r="H627" s="38">
        <f>SUM(H626)</f>
        <v>0.99699999999999989</v>
      </c>
      <c r="I627" s="39"/>
      <c r="J627" s="40"/>
      <c r="K627" s="20">
        <f>SUM(K626:K626)</f>
        <v>2676.9449999999997</v>
      </c>
      <c r="L627" s="243"/>
      <c r="M627" s="80"/>
    </row>
    <row r="628" spans="1:14">
      <c r="A628" s="250">
        <v>139</v>
      </c>
      <c r="B628" s="27"/>
      <c r="C628" s="41" t="s">
        <v>484</v>
      </c>
      <c r="D628" s="14" t="s">
        <v>18</v>
      </c>
      <c r="E628" s="31" t="s">
        <v>485</v>
      </c>
      <c r="F628" s="26">
        <v>0</v>
      </c>
      <c r="G628" s="26">
        <v>0.55000000000000004</v>
      </c>
      <c r="H628" s="26">
        <f>G628-F628</f>
        <v>0.55000000000000004</v>
      </c>
      <c r="I628" s="142">
        <v>4.8</v>
      </c>
      <c r="J628" s="41">
        <v>329</v>
      </c>
      <c r="K628" s="19">
        <f>SUM(H628*I628*J628)</f>
        <v>868.56000000000006</v>
      </c>
      <c r="L628" s="204"/>
    </row>
    <row r="629" spans="1:14">
      <c r="A629" s="230"/>
      <c r="B629" s="41"/>
      <c r="C629" s="41" t="s">
        <v>484</v>
      </c>
      <c r="D629" s="14" t="s">
        <v>18</v>
      </c>
      <c r="E629" s="55" t="s">
        <v>486</v>
      </c>
      <c r="F629" s="26">
        <v>0.55000000000000004</v>
      </c>
      <c r="G629" s="26">
        <v>0.68200000000000005</v>
      </c>
      <c r="H629" s="26">
        <f>G629-F629</f>
        <v>0.13200000000000001</v>
      </c>
      <c r="I629" s="142">
        <v>4.9000000000000004</v>
      </c>
      <c r="J629" s="41">
        <v>329</v>
      </c>
      <c r="K629" s="19">
        <f>SUM(H629*I629*J629)</f>
        <v>212.7972</v>
      </c>
      <c r="L629" s="204"/>
    </row>
    <row r="630" spans="1:14">
      <c r="A630" s="231"/>
      <c r="B630" s="754" t="s">
        <v>934</v>
      </c>
      <c r="C630" s="755"/>
      <c r="D630" s="756"/>
      <c r="E630" s="56"/>
      <c r="F630" s="29"/>
      <c r="G630" s="29"/>
      <c r="H630" s="29">
        <f>SUM(H629)</f>
        <v>0.13200000000000001</v>
      </c>
      <c r="I630" s="155"/>
      <c r="J630" s="154"/>
      <c r="K630" s="20">
        <f>SUM(K628+K629)</f>
        <v>1081.3572000000001</v>
      </c>
      <c r="L630" s="185"/>
    </row>
    <row r="631" spans="1:14">
      <c r="A631" s="232">
        <v>140</v>
      </c>
      <c r="B631" s="113"/>
      <c r="C631" s="121" t="s">
        <v>487</v>
      </c>
      <c r="D631" s="64" t="s">
        <v>110</v>
      </c>
      <c r="E631" s="270" t="s">
        <v>488</v>
      </c>
      <c r="F631" s="271">
        <v>4.9740000000000002</v>
      </c>
      <c r="G631" s="271">
        <v>5.3760000000000003</v>
      </c>
      <c r="H631" s="214">
        <f>G631-F631</f>
        <v>0.40200000000000014</v>
      </c>
      <c r="I631" s="144">
        <v>5.5</v>
      </c>
      <c r="J631" s="217">
        <v>890</v>
      </c>
      <c r="K631" s="122">
        <f>SUM(H631*I631*J631)</f>
        <v>1967.7900000000006</v>
      </c>
      <c r="L631" s="204"/>
    </row>
    <row r="632" spans="1:14">
      <c r="A632" s="233"/>
      <c r="B632" s="113"/>
      <c r="C632" s="121" t="s">
        <v>487</v>
      </c>
      <c r="D632" s="64" t="s">
        <v>110</v>
      </c>
      <c r="E632" s="270"/>
      <c r="F632" s="271">
        <v>5.3760000000000003</v>
      </c>
      <c r="G632" s="271">
        <v>8.7880000000000003</v>
      </c>
      <c r="H632" s="214">
        <f>G632-F632</f>
        <v>3.4119999999999999</v>
      </c>
      <c r="I632" s="215">
        <v>5.5</v>
      </c>
      <c r="J632" s="217">
        <v>385</v>
      </c>
      <c r="K632" s="122">
        <f>SUM(H632*I632*J632)</f>
        <v>7224.9099999999989</v>
      </c>
      <c r="L632" s="204"/>
    </row>
    <row r="633" spans="1:14">
      <c r="A633" s="233"/>
      <c r="B633" s="113"/>
      <c r="C633" s="121" t="s">
        <v>487</v>
      </c>
      <c r="D633" s="64" t="s">
        <v>110</v>
      </c>
      <c r="E633" s="270"/>
      <c r="F633" s="271">
        <v>8.7880000000000003</v>
      </c>
      <c r="G633" s="271">
        <v>9.0060000000000002</v>
      </c>
      <c r="H633" s="214">
        <f>G633-F633</f>
        <v>0.21799999999999997</v>
      </c>
      <c r="I633" s="215">
        <v>5</v>
      </c>
      <c r="J633" s="217">
        <v>890</v>
      </c>
      <c r="K633" s="122">
        <f>SUM(H633*I633*J633)</f>
        <v>970.09999999999991</v>
      </c>
      <c r="L633" s="204"/>
    </row>
    <row r="634" spans="1:14">
      <c r="A634" s="228"/>
      <c r="B634" s="754" t="s">
        <v>894</v>
      </c>
      <c r="C634" s="755"/>
      <c r="D634" s="756"/>
      <c r="E634" s="270"/>
      <c r="F634" s="469"/>
      <c r="G634" s="469"/>
      <c r="H634" s="114">
        <f>SUBTOTAL(9,H631:H633)</f>
        <v>4.032</v>
      </c>
      <c r="I634" s="115"/>
      <c r="J634" s="79"/>
      <c r="K634" s="79">
        <f>SUBTOTAL(9,K631:K633)</f>
        <v>10162.799999999999</v>
      </c>
      <c r="L634" s="185"/>
    </row>
    <row r="635" spans="1:14">
      <c r="A635" s="250">
        <v>141</v>
      </c>
      <c r="B635" s="14"/>
      <c r="C635" s="34" t="s">
        <v>489</v>
      </c>
      <c r="D635" s="14" t="s">
        <v>43</v>
      </c>
      <c r="E635" s="67" t="s">
        <v>490</v>
      </c>
      <c r="F635" s="68">
        <v>8.8759999999999994</v>
      </c>
      <c r="G635" s="68">
        <v>13</v>
      </c>
      <c r="H635" s="35">
        <f>G635-F635</f>
        <v>4.1240000000000006</v>
      </c>
      <c r="I635" s="146">
        <v>5.3</v>
      </c>
      <c r="J635" s="37">
        <v>480</v>
      </c>
      <c r="K635" s="19">
        <f>SUM(H635*I635*J635)</f>
        <v>10491.456000000002</v>
      </c>
      <c r="L635" s="204"/>
    </row>
    <row r="636" spans="1:14">
      <c r="A636" s="251"/>
      <c r="B636" s="754" t="s">
        <v>491</v>
      </c>
      <c r="C636" s="755"/>
      <c r="D636" s="756"/>
      <c r="E636" s="257"/>
      <c r="F636" s="68"/>
      <c r="G636" s="68"/>
      <c r="H636" s="38">
        <f>SUM(H635)</f>
        <v>4.1240000000000006</v>
      </c>
      <c r="I636" s="146"/>
      <c r="J636" s="37"/>
      <c r="K636" s="20">
        <f>SUM(K635)</f>
        <v>10491.456000000002</v>
      </c>
      <c r="L636" s="185"/>
    </row>
    <row r="637" spans="1:14" ht="31.5" customHeight="1">
      <c r="A637" s="737">
        <v>142</v>
      </c>
      <c r="B637" s="121"/>
      <c r="C637" s="121" t="s">
        <v>933</v>
      </c>
      <c r="D637" s="121" t="s">
        <v>106</v>
      </c>
      <c r="E637" s="538" t="s">
        <v>492</v>
      </c>
      <c r="F637" s="280">
        <v>1.6739999999999999</v>
      </c>
      <c r="G637" s="68">
        <v>2.7360000000000002</v>
      </c>
      <c r="H637" s="35">
        <f t="shared" ref="H637:H647" si="22">G637-F637</f>
        <v>1.0620000000000003</v>
      </c>
      <c r="I637" s="146">
        <v>4.5</v>
      </c>
      <c r="J637" s="37">
        <v>450</v>
      </c>
      <c r="K637" s="19">
        <f t="shared" ref="K637:K647" si="23">SUM(H637*I637*J637)</f>
        <v>2150.5500000000006</v>
      </c>
      <c r="L637" s="204"/>
    </row>
    <row r="638" spans="1:14">
      <c r="A638" s="738">
        <v>29</v>
      </c>
      <c r="B638" s="279"/>
      <c r="C638" s="121" t="s">
        <v>933</v>
      </c>
      <c r="D638" s="279" t="s">
        <v>106</v>
      </c>
      <c r="E638" s="293"/>
      <c r="F638" s="280">
        <v>2.7360000000000002</v>
      </c>
      <c r="G638" s="68">
        <v>3.036</v>
      </c>
      <c r="H638" s="35">
        <f t="shared" si="22"/>
        <v>0.29999999999999982</v>
      </c>
      <c r="I638" s="146">
        <v>4.5</v>
      </c>
      <c r="J638" s="37">
        <v>750</v>
      </c>
      <c r="K638" s="19">
        <f t="shared" si="23"/>
        <v>1012.4999999999994</v>
      </c>
      <c r="L638" s="204"/>
    </row>
    <row r="639" spans="1:14">
      <c r="A639" s="738">
        <v>29</v>
      </c>
      <c r="B639" s="292"/>
      <c r="C639" s="121" t="s">
        <v>933</v>
      </c>
      <c r="D639" s="292" t="s">
        <v>106</v>
      </c>
      <c r="E639" s="464"/>
      <c r="F639" s="280">
        <v>3.036</v>
      </c>
      <c r="G639" s="68">
        <v>3.2360000000000002</v>
      </c>
      <c r="H639" s="35">
        <f t="shared" si="22"/>
        <v>0.20000000000000018</v>
      </c>
      <c r="I639" s="146">
        <v>4.984375</v>
      </c>
      <c r="J639" s="37">
        <v>450</v>
      </c>
      <c r="K639" s="19">
        <f t="shared" si="23"/>
        <v>448.5937500000004</v>
      </c>
      <c r="L639" s="204"/>
    </row>
    <row r="640" spans="1:14">
      <c r="A640" s="398"/>
      <c r="B640" s="754" t="s">
        <v>493</v>
      </c>
      <c r="C640" s="755"/>
      <c r="D640" s="756"/>
      <c r="E640" s="281"/>
      <c r="F640" s="282"/>
      <c r="G640" s="74"/>
      <c r="H640" s="38">
        <f>SUBTOTAL(9,H637:H639)</f>
        <v>1.5620000000000003</v>
      </c>
      <c r="I640" s="147"/>
      <c r="J640" s="40"/>
      <c r="K640" s="20">
        <f>SUBTOTAL(9,K637:K639)</f>
        <v>3611.6437500000006</v>
      </c>
      <c r="L640" s="185"/>
    </row>
    <row r="641" spans="1:13">
      <c r="A641" s="165">
        <v>143</v>
      </c>
      <c r="B641" s="158"/>
      <c r="C641" s="158" t="s">
        <v>1027</v>
      </c>
      <c r="D641" s="158" t="s">
        <v>106</v>
      </c>
      <c r="E641" s="479" t="s">
        <v>494</v>
      </c>
      <c r="F641" s="280">
        <v>2.5129999999999999</v>
      </c>
      <c r="G641" s="68">
        <v>3.5459999999999998</v>
      </c>
      <c r="H641" s="35">
        <f t="shared" si="22"/>
        <v>1.0329999999999999</v>
      </c>
      <c r="I641" s="146">
        <v>5.3</v>
      </c>
      <c r="J641" s="37">
        <v>450</v>
      </c>
      <c r="K641" s="19">
        <f t="shared" si="23"/>
        <v>2463.7049999999995</v>
      </c>
      <c r="L641" s="204"/>
    </row>
    <row r="642" spans="1:13">
      <c r="A642" s="398"/>
      <c r="B642" s="279"/>
      <c r="C642" s="279" t="s">
        <v>1027</v>
      </c>
      <c r="D642" s="279" t="s">
        <v>106</v>
      </c>
      <c r="E642" s="293"/>
      <c r="F642" s="280">
        <v>3.5459999999999998</v>
      </c>
      <c r="G642" s="68">
        <v>4.4050000000000002</v>
      </c>
      <c r="H642" s="35">
        <f t="shared" si="22"/>
        <v>0.85900000000000043</v>
      </c>
      <c r="I642" s="146">
        <v>5.3</v>
      </c>
      <c r="J642" s="37">
        <v>450</v>
      </c>
      <c r="K642" s="19">
        <f t="shared" si="23"/>
        <v>2048.7150000000011</v>
      </c>
      <c r="L642" s="204"/>
    </row>
    <row r="643" spans="1:13">
      <c r="A643" s="398"/>
      <c r="B643" s="279"/>
      <c r="C643" s="279" t="s">
        <v>1027</v>
      </c>
      <c r="D643" s="279" t="s">
        <v>106</v>
      </c>
      <c r="E643" s="293"/>
      <c r="F643" s="280">
        <v>5.1920000000000002</v>
      </c>
      <c r="G643" s="68">
        <v>6.2619999999999996</v>
      </c>
      <c r="H643" s="35">
        <f t="shared" si="22"/>
        <v>1.0699999999999994</v>
      </c>
      <c r="I643" s="146">
        <v>5.2</v>
      </c>
      <c r="J643" s="37">
        <v>450</v>
      </c>
      <c r="K643" s="19">
        <f t="shared" si="23"/>
        <v>2503.7999999999988</v>
      </c>
      <c r="L643" s="204"/>
    </row>
    <row r="644" spans="1:13">
      <c r="A644" s="398"/>
      <c r="B644" s="482"/>
      <c r="C644" s="482" t="s">
        <v>1027</v>
      </c>
      <c r="D644" s="482" t="s">
        <v>106</v>
      </c>
      <c r="E644" s="480"/>
      <c r="F644" s="280">
        <v>6.6550000000000002</v>
      </c>
      <c r="G644" s="68">
        <v>7.1029999999999998</v>
      </c>
      <c r="H644" s="35">
        <f t="shared" si="22"/>
        <v>0.44799999999999951</v>
      </c>
      <c r="I644" s="146">
        <v>5.2</v>
      </c>
      <c r="J644" s="37">
        <v>450</v>
      </c>
      <c r="K644" s="19">
        <f t="shared" si="23"/>
        <v>1048.3199999999988</v>
      </c>
      <c r="L644" s="204"/>
    </row>
    <row r="645" spans="1:13">
      <c r="A645" s="398"/>
      <c r="B645" s="279"/>
      <c r="C645" s="279" t="s">
        <v>1027</v>
      </c>
      <c r="D645" s="279" t="s">
        <v>106</v>
      </c>
      <c r="E645" s="293"/>
      <c r="F645" s="280">
        <v>7.6820000000000004</v>
      </c>
      <c r="G645" s="68">
        <v>8.6129999999999995</v>
      </c>
      <c r="H645" s="35">
        <f t="shared" si="22"/>
        <v>0.93099999999999916</v>
      </c>
      <c r="I645" s="146">
        <v>4.5</v>
      </c>
      <c r="J645" s="37">
        <v>450</v>
      </c>
      <c r="K645" s="19">
        <f t="shared" si="23"/>
        <v>1885.2749999999983</v>
      </c>
      <c r="L645" s="204"/>
    </row>
    <row r="646" spans="1:13">
      <c r="A646" s="398"/>
      <c r="B646" s="482"/>
      <c r="C646" s="482" t="s">
        <v>1027</v>
      </c>
      <c r="D646" s="482" t="s">
        <v>106</v>
      </c>
      <c r="E646" s="293"/>
      <c r="F646" s="280">
        <v>8.6129999999999995</v>
      </c>
      <c r="G646" s="68">
        <v>9.3889999999999993</v>
      </c>
      <c r="H646" s="35">
        <f t="shared" si="22"/>
        <v>0.7759999999999998</v>
      </c>
      <c r="I646" s="146">
        <v>4.4989999999999997</v>
      </c>
      <c r="J646" s="37">
        <v>450</v>
      </c>
      <c r="K646" s="19">
        <f t="shared" si="23"/>
        <v>1571.0507999999995</v>
      </c>
      <c r="L646" s="204"/>
    </row>
    <row r="647" spans="1:13">
      <c r="A647" s="398"/>
      <c r="B647" s="279"/>
      <c r="C647" s="279" t="s">
        <v>1027</v>
      </c>
      <c r="D647" s="279" t="s">
        <v>106</v>
      </c>
      <c r="E647" s="293"/>
      <c r="F647" s="280">
        <v>9.3889999999999993</v>
      </c>
      <c r="G647" s="68">
        <v>9.6129999999999995</v>
      </c>
      <c r="H647" s="35">
        <f t="shared" si="22"/>
        <v>0.2240000000000002</v>
      </c>
      <c r="I647" s="146">
        <v>4.5</v>
      </c>
      <c r="J647" s="37">
        <v>750</v>
      </c>
      <c r="K647" s="19">
        <f t="shared" si="23"/>
        <v>756.00000000000068</v>
      </c>
      <c r="L647" s="243"/>
    </row>
    <row r="648" spans="1:13">
      <c r="A648" s="473"/>
      <c r="B648" s="123"/>
      <c r="C648" s="123"/>
      <c r="D648" s="123"/>
      <c r="E648" s="474"/>
      <c r="F648" s="139"/>
      <c r="G648" s="139"/>
      <c r="H648" s="225"/>
      <c r="I648" s="227"/>
      <c r="J648" s="238"/>
      <c r="K648" s="126"/>
      <c r="L648" s="243"/>
      <c r="M648" s="80"/>
    </row>
    <row r="649" spans="1:13">
      <c r="A649" s="658">
        <v>22</v>
      </c>
      <c r="B649" s="658"/>
      <c r="C649" s="658"/>
      <c r="D649" s="658"/>
      <c r="E649" s="658"/>
      <c r="F649" s="658"/>
      <c r="G649" s="658"/>
      <c r="H649" s="658"/>
      <c r="I649" s="658"/>
      <c r="J649" s="658"/>
      <c r="K649" s="658"/>
      <c r="L649" s="185"/>
    </row>
    <row r="650" spans="1:13" ht="15.75" thickBot="1">
      <c r="A650" s="658"/>
      <c r="B650" s="658"/>
      <c r="C650" s="658"/>
      <c r="D650" s="658"/>
      <c r="E650" s="658"/>
      <c r="F650" s="658"/>
      <c r="G650" s="658"/>
      <c r="H650" s="658"/>
      <c r="I650" s="658"/>
      <c r="J650" s="658"/>
      <c r="K650" s="658"/>
      <c r="L650" s="185"/>
    </row>
    <row r="651" spans="1:13" ht="36">
      <c r="A651" s="177" t="s">
        <v>0</v>
      </c>
      <c r="B651" s="178" t="s">
        <v>1</v>
      </c>
      <c r="C651" s="179" t="s">
        <v>2</v>
      </c>
      <c r="D651" s="180" t="s">
        <v>3</v>
      </c>
      <c r="E651" s="179" t="s">
        <v>4</v>
      </c>
      <c r="F651" s="687" t="s">
        <v>5</v>
      </c>
      <c r="G651" s="688"/>
      <c r="H651" s="181" t="s">
        <v>6</v>
      </c>
      <c r="I651" s="182" t="s">
        <v>7</v>
      </c>
      <c r="J651" s="183" t="s">
        <v>8</v>
      </c>
      <c r="K651" s="393" t="s">
        <v>9</v>
      </c>
      <c r="L651" s="185"/>
    </row>
    <row r="652" spans="1:13" ht="15.2" customHeight="1" thickBot="1">
      <c r="A652" s="186" t="s">
        <v>10</v>
      </c>
      <c r="B652" s="187"/>
      <c r="C652" s="188"/>
      <c r="D652" s="189"/>
      <c r="E652" s="190"/>
      <c r="F652" s="191" t="s">
        <v>11</v>
      </c>
      <c r="G652" s="192" t="s">
        <v>12</v>
      </c>
      <c r="H652" s="193" t="s">
        <v>13</v>
      </c>
      <c r="I652" s="194" t="s">
        <v>14</v>
      </c>
      <c r="J652" s="195" t="s">
        <v>15</v>
      </c>
      <c r="K652" s="394" t="s">
        <v>16</v>
      </c>
      <c r="L652" s="185"/>
    </row>
    <row r="653" spans="1:13" ht="4.1500000000000004" customHeight="1">
      <c r="A653" s="640"/>
      <c r="B653" s="198"/>
      <c r="C653" s="199"/>
      <c r="D653" s="198"/>
      <c r="E653" s="198"/>
      <c r="F653" s="201"/>
      <c r="G653" s="201"/>
      <c r="H653" s="201"/>
      <c r="I653" s="202"/>
      <c r="J653" s="199"/>
      <c r="K653" s="203"/>
      <c r="L653" s="185"/>
    </row>
    <row r="654" spans="1:13" ht="15" customHeight="1">
      <c r="A654" s="398"/>
      <c r="B654" s="279"/>
      <c r="C654" s="279" t="s">
        <v>1027</v>
      </c>
      <c r="D654" s="279" t="s">
        <v>106</v>
      </c>
      <c r="E654" s="293"/>
      <c r="F654" s="280">
        <v>9.6129999999999995</v>
      </c>
      <c r="G654" s="68">
        <v>10.609</v>
      </c>
      <c r="H654" s="35">
        <f>G654-F654</f>
        <v>0.99600000000000044</v>
      </c>
      <c r="I654" s="146">
        <v>3.5</v>
      </c>
      <c r="J654" s="37">
        <v>450</v>
      </c>
      <c r="K654" s="19">
        <f>SUM(H654*I654*J654)</f>
        <v>1568.7000000000007</v>
      </c>
      <c r="L654" s="185"/>
    </row>
    <row r="655" spans="1:13" ht="15" customHeight="1">
      <c r="A655" s="398"/>
      <c r="B655" s="292"/>
      <c r="C655" s="292" t="s">
        <v>1027</v>
      </c>
      <c r="D655" s="292" t="s">
        <v>106</v>
      </c>
      <c r="E655" s="464"/>
      <c r="F655" s="280">
        <v>10.609</v>
      </c>
      <c r="G655" s="68">
        <v>11.285</v>
      </c>
      <c r="H655" s="35">
        <f>G655-F655</f>
        <v>0.67600000000000016</v>
      </c>
      <c r="I655" s="146">
        <v>3.5</v>
      </c>
      <c r="J655" s="37">
        <v>450</v>
      </c>
      <c r="K655" s="19">
        <f>SUM(H655*I655*J655)</f>
        <v>1064.7000000000003</v>
      </c>
      <c r="L655" s="185"/>
    </row>
    <row r="656" spans="1:13" ht="15" customHeight="1">
      <c r="A656" s="465"/>
      <c r="B656" s="754" t="s">
        <v>495</v>
      </c>
      <c r="C656" s="755"/>
      <c r="D656" s="756"/>
      <c r="E656" s="466"/>
      <c r="F656" s="282"/>
      <c r="G656" s="74"/>
      <c r="H656" s="38">
        <f>SUM(H641:H655)</f>
        <v>7.012999999999999</v>
      </c>
      <c r="I656" s="147"/>
      <c r="J656" s="40"/>
      <c r="K656" s="20">
        <f>SUM(K641:K655)</f>
        <v>14910.265799999997</v>
      </c>
      <c r="L656" s="185"/>
    </row>
    <row r="657" spans="1:12" ht="29.25" customHeight="1">
      <c r="A657" s="737">
        <v>144</v>
      </c>
      <c r="B657" s="121"/>
      <c r="C657" s="121" t="s">
        <v>935</v>
      </c>
      <c r="D657" s="121" t="s">
        <v>106</v>
      </c>
      <c r="E657" s="351" t="s">
        <v>496</v>
      </c>
      <c r="F657" s="280">
        <v>0.89500000000000002</v>
      </c>
      <c r="G657" s="68">
        <v>1.857</v>
      </c>
      <c r="H657" s="35">
        <f>G657-F657</f>
        <v>0.96199999999999997</v>
      </c>
      <c r="I657" s="146">
        <v>4.5249480249480252</v>
      </c>
      <c r="J657" s="37">
        <v>450</v>
      </c>
      <c r="K657" s="19">
        <f>SUM(H657*I657*J657)</f>
        <v>1958.85</v>
      </c>
      <c r="L657" s="204"/>
    </row>
    <row r="658" spans="1:12">
      <c r="A658" s="738">
        <v>31</v>
      </c>
      <c r="B658" s="279"/>
      <c r="C658" s="121" t="s">
        <v>935</v>
      </c>
      <c r="D658" s="279" t="s">
        <v>106</v>
      </c>
      <c r="E658" s="293"/>
      <c r="F658" s="280">
        <v>1.857</v>
      </c>
      <c r="G658" s="68">
        <v>2.7389999999999999</v>
      </c>
      <c r="H658" s="35">
        <f>G658-F658</f>
        <v>0.8819999999999999</v>
      </c>
      <c r="I658" s="146">
        <v>4.7293291731669269</v>
      </c>
      <c r="J658" s="37">
        <v>450</v>
      </c>
      <c r="K658" s="19">
        <f>SUM(H658*I658*J658)</f>
        <v>1877.0707488299529</v>
      </c>
      <c r="L658" s="204"/>
    </row>
    <row r="659" spans="1:12">
      <c r="A659" s="738">
        <v>31</v>
      </c>
      <c r="B659" s="279"/>
      <c r="C659" s="121" t="s">
        <v>935</v>
      </c>
      <c r="D659" s="279" t="s">
        <v>106</v>
      </c>
      <c r="E659" s="293"/>
      <c r="F659" s="280">
        <v>4.673</v>
      </c>
      <c r="G659" s="68">
        <v>6.12</v>
      </c>
      <c r="H659" s="35">
        <f>G659-F659</f>
        <v>1.4470000000000001</v>
      </c>
      <c r="I659" s="146">
        <v>3.9944713199723565</v>
      </c>
      <c r="J659" s="37">
        <v>450</v>
      </c>
      <c r="K659" s="19">
        <f>SUM(H659*I659*J659)</f>
        <v>2601</v>
      </c>
      <c r="L659" s="204"/>
    </row>
    <row r="660" spans="1:12">
      <c r="A660" s="738">
        <v>31</v>
      </c>
      <c r="B660" s="292"/>
      <c r="C660" s="121" t="s">
        <v>935</v>
      </c>
      <c r="D660" s="292" t="s">
        <v>106</v>
      </c>
      <c r="E660" s="464"/>
      <c r="F660" s="280">
        <v>6.9459999999999997</v>
      </c>
      <c r="G660" s="68">
        <v>7.8179999999999996</v>
      </c>
      <c r="H660" s="35">
        <f>G660-F660</f>
        <v>0.87199999999999989</v>
      </c>
      <c r="I660" s="146">
        <v>4.977064220183486</v>
      </c>
      <c r="J660" s="37">
        <v>450</v>
      </c>
      <c r="K660" s="19">
        <f>SUM(H660*I660*J660)</f>
        <v>1952.9999999999995</v>
      </c>
      <c r="L660" s="204"/>
    </row>
    <row r="661" spans="1:12">
      <c r="A661" s="398"/>
      <c r="B661" s="662" t="s">
        <v>497</v>
      </c>
      <c r="C661" s="663"/>
      <c r="D661" s="664"/>
      <c r="E661" s="281"/>
      <c r="F661" s="282"/>
      <c r="G661" s="74"/>
      <c r="H661" s="38">
        <f>SUBTOTAL(9,H657:H660)</f>
        <v>4.1630000000000003</v>
      </c>
      <c r="I661" s="147"/>
      <c r="J661" s="40"/>
      <c r="K661" s="20">
        <f>SUBTOTAL(9,K657:K660)</f>
        <v>8389.9207488299526</v>
      </c>
      <c r="L661" s="185"/>
    </row>
    <row r="662" spans="1:12">
      <c r="A662" s="110">
        <v>145</v>
      </c>
      <c r="B662" s="84"/>
      <c r="C662" s="83" t="s">
        <v>498</v>
      </c>
      <c r="D662" s="84" t="s">
        <v>28</v>
      </c>
      <c r="E662" s="85" t="s">
        <v>499</v>
      </c>
      <c r="F662" s="86">
        <v>8.9480000000000004</v>
      </c>
      <c r="G662" s="86">
        <v>9.4179999999999993</v>
      </c>
      <c r="H662" s="86">
        <v>0.46999999999999886</v>
      </c>
      <c r="I662" s="87">
        <v>5.5</v>
      </c>
      <c r="J662" s="88">
        <v>270</v>
      </c>
      <c r="K662" s="19">
        <f>SUM(H662*I662*J662*1.21)</f>
        <v>844.51949999999795</v>
      </c>
      <c r="L662" s="204"/>
    </row>
    <row r="663" spans="1:12">
      <c r="A663" s="111"/>
      <c r="B663" s="84"/>
      <c r="C663" s="83" t="s">
        <v>498</v>
      </c>
      <c r="D663" s="84" t="s">
        <v>28</v>
      </c>
      <c r="E663" s="91"/>
      <c r="F663" s="86">
        <v>9.4179999999999993</v>
      </c>
      <c r="G663" s="86">
        <v>9.7219999999999995</v>
      </c>
      <c r="H663" s="86">
        <v>0.30400000000000027</v>
      </c>
      <c r="I663" s="87">
        <v>5.4</v>
      </c>
      <c r="J663" s="88">
        <v>270</v>
      </c>
      <c r="K663" s="19">
        <f>SUM(H663*I663*J663*1.21)</f>
        <v>536.31072000000052</v>
      </c>
      <c r="L663" s="204"/>
    </row>
    <row r="664" spans="1:12">
      <c r="A664" s="229"/>
      <c r="B664" s="662" t="s">
        <v>500</v>
      </c>
      <c r="C664" s="663"/>
      <c r="D664" s="664"/>
      <c r="E664" s="91"/>
      <c r="F664" s="86"/>
      <c r="G664" s="86"/>
      <c r="H664" s="92">
        <f>SUBTOTAL(9,H663)</f>
        <v>0.30400000000000027</v>
      </c>
      <c r="I664" s="87"/>
      <c r="J664" s="88"/>
      <c r="K664" s="20">
        <f>SUBTOTAL(9,K662:K663)</f>
        <v>1380.8302199999985</v>
      </c>
      <c r="L664" s="185"/>
    </row>
    <row r="665" spans="1:12">
      <c r="A665" s="110">
        <v>146</v>
      </c>
      <c r="B665" s="84"/>
      <c r="C665" s="83" t="s">
        <v>501</v>
      </c>
      <c r="D665" s="84" t="s">
        <v>28</v>
      </c>
      <c r="E665" s="91" t="s">
        <v>502</v>
      </c>
      <c r="F665" s="86">
        <v>0</v>
      </c>
      <c r="G665" s="86">
        <v>0.76200000000000001</v>
      </c>
      <c r="H665" s="86">
        <v>0.76200000000000001</v>
      </c>
      <c r="I665" s="87">
        <v>4.9000000000000004</v>
      </c>
      <c r="J665" s="88">
        <v>550</v>
      </c>
      <c r="K665" s="19">
        <f>SUM(H665*I665*J665*1.21)</f>
        <v>2484.8439000000003</v>
      </c>
      <c r="L665" s="204"/>
    </row>
    <row r="666" spans="1:12">
      <c r="A666" s="229"/>
      <c r="B666" s="662" t="s">
        <v>503</v>
      </c>
      <c r="C666" s="663"/>
      <c r="D666" s="664"/>
      <c r="E666" s="91"/>
      <c r="F666" s="86"/>
      <c r="G666" s="86"/>
      <c r="H666" s="92">
        <f>SUBTOTAL(9,H665)</f>
        <v>0.76200000000000001</v>
      </c>
      <c r="I666" s="87"/>
      <c r="J666" s="88"/>
      <c r="K666" s="20">
        <f>SUBTOTAL(9,K665)</f>
        <v>2484.8439000000003</v>
      </c>
      <c r="L666" s="185"/>
    </row>
    <row r="667" spans="1:12">
      <c r="A667" s="125">
        <v>147</v>
      </c>
      <c r="B667" s="14"/>
      <c r="C667" s="34" t="s">
        <v>504</v>
      </c>
      <c r="D667" s="14" t="s">
        <v>37</v>
      </c>
      <c r="E667" s="274" t="s">
        <v>505</v>
      </c>
      <c r="F667" s="68">
        <v>0</v>
      </c>
      <c r="G667" s="68">
        <v>3.6999999999999998E-2</v>
      </c>
      <c r="H667" s="35">
        <f>G667-F667</f>
        <v>3.6999999999999998E-2</v>
      </c>
      <c r="I667" s="146">
        <v>4.5</v>
      </c>
      <c r="J667" s="37">
        <v>400</v>
      </c>
      <c r="K667" s="19">
        <f>SUM(H667*I667*J667)</f>
        <v>66.599999999999994</v>
      </c>
      <c r="L667" s="204"/>
    </row>
    <row r="668" spans="1:12">
      <c r="A668" s="125"/>
      <c r="B668" s="14"/>
      <c r="C668" s="34" t="s">
        <v>504</v>
      </c>
      <c r="D668" s="14" t="s">
        <v>37</v>
      </c>
      <c r="E668" s="255"/>
      <c r="F668" s="68">
        <v>3.6999999999999998E-2</v>
      </c>
      <c r="G668" s="68">
        <v>0.91800000000000004</v>
      </c>
      <c r="H668" s="35">
        <f>G668-F668</f>
        <v>0.88100000000000001</v>
      </c>
      <c r="I668" s="146">
        <v>4.2</v>
      </c>
      <c r="J668" s="37">
        <v>400</v>
      </c>
      <c r="K668" s="19">
        <f>SUM(H668*I668*J668)</f>
        <v>1480.0800000000002</v>
      </c>
      <c r="L668" s="204"/>
    </row>
    <row r="669" spans="1:12">
      <c r="A669" s="251"/>
      <c r="B669" s="662" t="s">
        <v>506</v>
      </c>
      <c r="C669" s="663"/>
      <c r="D669" s="664"/>
      <c r="E669" s="255"/>
      <c r="F669" s="68"/>
      <c r="G669" s="68"/>
      <c r="H669" s="38">
        <f>SUM(H667:H668)</f>
        <v>0.91800000000000004</v>
      </c>
      <c r="I669" s="146"/>
      <c r="J669" s="37"/>
      <c r="K669" s="20">
        <f>SUBTOTAL(9,K667:K668)</f>
        <v>1546.68</v>
      </c>
      <c r="L669" s="185"/>
    </row>
    <row r="670" spans="1:12">
      <c r="A670" s="235">
        <v>148</v>
      </c>
      <c r="B670" s="41"/>
      <c r="C670" s="41" t="s">
        <v>507</v>
      </c>
      <c r="D670" s="14" t="s">
        <v>18</v>
      </c>
      <c r="E670" s="55" t="s">
        <v>508</v>
      </c>
      <c r="F670" s="26">
        <v>2.0720000000000001</v>
      </c>
      <c r="G670" s="26">
        <v>3.1080000000000001</v>
      </c>
      <c r="H670" s="26">
        <f>G670-F670</f>
        <v>1.036</v>
      </c>
      <c r="I670" s="142">
        <v>4.2</v>
      </c>
      <c r="J670" s="41">
        <v>255</v>
      </c>
      <c r="K670" s="19">
        <f>SUM(H670*I670*J670)</f>
        <v>1109.556</v>
      </c>
      <c r="L670" s="204"/>
    </row>
    <row r="671" spans="1:12">
      <c r="A671" s="230"/>
      <c r="B671" s="41"/>
      <c r="C671" s="41" t="s">
        <v>507</v>
      </c>
      <c r="D671" s="14" t="s">
        <v>18</v>
      </c>
      <c r="E671" s="55" t="s">
        <v>509</v>
      </c>
      <c r="F671" s="26">
        <v>3.1080000000000001</v>
      </c>
      <c r="G671" s="26">
        <v>4.1660000000000004</v>
      </c>
      <c r="H671" s="26">
        <f>G671-F671</f>
        <v>1.0580000000000003</v>
      </c>
      <c r="I671" s="142">
        <v>4.0999999999999996</v>
      </c>
      <c r="J671" s="41">
        <v>255</v>
      </c>
      <c r="K671" s="19">
        <f>SUM(H671*I671*J671)</f>
        <v>1106.1390000000001</v>
      </c>
      <c r="L671" s="204"/>
    </row>
    <row r="672" spans="1:12">
      <c r="A672" s="231"/>
      <c r="B672" s="662" t="s">
        <v>728</v>
      </c>
      <c r="C672" s="663"/>
      <c r="D672" s="664"/>
      <c r="E672" s="56"/>
      <c r="F672" s="29"/>
      <c r="G672" s="29"/>
      <c r="H672" s="29">
        <f>SUM(H670:H671)</f>
        <v>2.0940000000000003</v>
      </c>
      <c r="I672" s="155"/>
      <c r="J672" s="154"/>
      <c r="K672" s="20">
        <f>SUM(K670:K671)</f>
        <v>2215.6950000000002</v>
      </c>
      <c r="L672" s="185"/>
    </row>
    <row r="673" spans="1:13">
      <c r="A673" s="250">
        <v>149</v>
      </c>
      <c r="B673" s="14" t="s">
        <v>1036</v>
      </c>
      <c r="C673" s="34" t="s">
        <v>510</v>
      </c>
      <c r="D673" s="14" t="s">
        <v>37</v>
      </c>
      <c r="E673" s="67" t="s">
        <v>511</v>
      </c>
      <c r="F673" s="68">
        <v>0.97799999999999998</v>
      </c>
      <c r="G673" s="68">
        <v>2.0249999999999999</v>
      </c>
      <c r="H673" s="35">
        <f>G673-F673</f>
        <v>1.0469999999999999</v>
      </c>
      <c r="I673" s="146">
        <v>3.9</v>
      </c>
      <c r="J673" s="37">
        <v>400</v>
      </c>
      <c r="K673" s="19">
        <f>SUM(H673*I673*J673)</f>
        <v>1633.3199999999997</v>
      </c>
      <c r="L673" s="204"/>
    </row>
    <row r="674" spans="1:13">
      <c r="A674" s="125"/>
      <c r="B674" s="14" t="s">
        <v>1036</v>
      </c>
      <c r="C674" s="34" t="s">
        <v>510</v>
      </c>
      <c r="D674" s="14" t="s">
        <v>37</v>
      </c>
      <c r="E674" s="407"/>
      <c r="F674" s="68">
        <v>2.0249999999999999</v>
      </c>
      <c r="G674" s="68">
        <v>3.0550000000000002</v>
      </c>
      <c r="H674" s="35">
        <f>G674-F674</f>
        <v>1.0300000000000002</v>
      </c>
      <c r="I674" s="146">
        <v>3.5</v>
      </c>
      <c r="J674" s="37">
        <v>400</v>
      </c>
      <c r="K674" s="19">
        <f>SUM(H674*I674*J674)</f>
        <v>1442.0000000000005</v>
      </c>
      <c r="L674" s="204"/>
    </row>
    <row r="675" spans="1:13">
      <c r="A675" s="251"/>
      <c r="B675" s="662" t="s">
        <v>512</v>
      </c>
      <c r="C675" s="663"/>
      <c r="D675" s="664"/>
      <c r="E675" s="255"/>
      <c r="F675" s="68"/>
      <c r="G675" s="68"/>
      <c r="H675" s="38">
        <f>SUM(H673:H674)</f>
        <v>2.077</v>
      </c>
      <c r="I675" s="146"/>
      <c r="J675" s="37"/>
      <c r="K675" s="20">
        <f>SUBTOTAL(9,K673:K674)</f>
        <v>3075.32</v>
      </c>
      <c r="L675" s="185"/>
    </row>
    <row r="676" spans="1:13">
      <c r="A676" s="250">
        <v>150</v>
      </c>
      <c r="B676" s="14"/>
      <c r="C676" s="34" t="s">
        <v>513</v>
      </c>
      <c r="D676" s="14" t="s">
        <v>37</v>
      </c>
      <c r="E676" s="274" t="s">
        <v>514</v>
      </c>
      <c r="F676" s="68">
        <v>0.64800000000000002</v>
      </c>
      <c r="G676" s="68">
        <v>1.6040000000000001</v>
      </c>
      <c r="H676" s="35">
        <f>G676-F676</f>
        <v>0.95600000000000007</v>
      </c>
      <c r="I676" s="146">
        <v>4</v>
      </c>
      <c r="J676" s="37">
        <v>400</v>
      </c>
      <c r="K676" s="19">
        <f>SUM(H676*I676*J676)</f>
        <v>1529.6000000000001</v>
      </c>
      <c r="L676" s="204"/>
    </row>
    <row r="677" spans="1:13">
      <c r="A677" s="251"/>
      <c r="B677" s="662" t="s">
        <v>515</v>
      </c>
      <c r="C677" s="663"/>
      <c r="D677" s="664"/>
      <c r="E677" s="255"/>
      <c r="F677" s="68"/>
      <c r="G677" s="68"/>
      <c r="H677" s="38">
        <f>SUM(H676:H676)</f>
        <v>0.95600000000000007</v>
      </c>
      <c r="I677" s="146"/>
      <c r="J677" s="37"/>
      <c r="K677" s="20">
        <f>SUBTOTAL(9,K676:K676)</f>
        <v>1529.6000000000001</v>
      </c>
      <c r="L677" s="185"/>
    </row>
    <row r="678" spans="1:13">
      <c r="A678" s="165">
        <v>151</v>
      </c>
      <c r="B678" s="158" t="s">
        <v>1036</v>
      </c>
      <c r="C678" s="158" t="s">
        <v>936</v>
      </c>
      <c r="D678" s="158" t="s">
        <v>106</v>
      </c>
      <c r="E678" s="351" t="s">
        <v>516</v>
      </c>
      <c r="F678" s="280">
        <v>0</v>
      </c>
      <c r="G678" s="68">
        <v>1.3480000000000001</v>
      </c>
      <c r="H678" s="35">
        <f>G678-F678</f>
        <v>1.3480000000000001</v>
      </c>
      <c r="I678" s="146">
        <v>4.6869436201780417</v>
      </c>
      <c r="J678" s="37">
        <v>450</v>
      </c>
      <c r="K678" s="19">
        <f>SUM(H678*I678*J678)</f>
        <v>2843.1000000000004</v>
      </c>
      <c r="L678" s="373"/>
      <c r="M678" s="252"/>
    </row>
    <row r="679" spans="1:13">
      <c r="A679" s="166"/>
      <c r="B679" s="662" t="s">
        <v>517</v>
      </c>
      <c r="C679" s="663"/>
      <c r="D679" s="664"/>
      <c r="E679" s="487"/>
      <c r="F679" s="282"/>
      <c r="G679" s="74"/>
      <c r="H679" s="38">
        <f>SUBTOTAL(9,H678:H678)</f>
        <v>1.3480000000000001</v>
      </c>
      <c r="I679" s="147"/>
      <c r="J679" s="40"/>
      <c r="K679" s="20">
        <f>SUBTOTAL(9,K678:K678)</f>
        <v>2843.1000000000004</v>
      </c>
      <c r="L679" s="185"/>
    </row>
    <row r="680" spans="1:13">
      <c r="A680" s="250">
        <v>152</v>
      </c>
      <c r="B680" s="14"/>
      <c r="C680" s="34" t="s">
        <v>518</v>
      </c>
      <c r="D680" s="14" t="s">
        <v>43</v>
      </c>
      <c r="E680" s="67" t="s">
        <v>519</v>
      </c>
      <c r="F680" s="68">
        <v>2.0720000000000001</v>
      </c>
      <c r="G680" s="68">
        <v>6.2809999999999997</v>
      </c>
      <c r="H680" s="35">
        <f>G680-F680</f>
        <v>4.2089999999999996</v>
      </c>
      <c r="I680" s="146">
        <v>5.2</v>
      </c>
      <c r="J680" s="37">
        <v>480</v>
      </c>
      <c r="K680" s="19">
        <f>SUM(H680*I680*J680)</f>
        <v>10505.663999999999</v>
      </c>
      <c r="L680" s="185"/>
    </row>
    <row r="681" spans="1:13">
      <c r="A681" s="251"/>
      <c r="B681" s="662" t="s">
        <v>520</v>
      </c>
      <c r="C681" s="663"/>
      <c r="D681" s="664"/>
      <c r="E681" s="257"/>
      <c r="F681" s="68"/>
      <c r="G681" s="68"/>
      <c r="H681" s="38">
        <f>SUM(H680)</f>
        <v>4.2089999999999996</v>
      </c>
      <c r="I681" s="146"/>
      <c r="J681" s="37"/>
      <c r="K681" s="20">
        <f>SUM(K680)</f>
        <v>10505.663999999999</v>
      </c>
      <c r="L681" s="243"/>
      <c r="M681" s="80"/>
    </row>
    <row r="682" spans="1:13">
      <c r="A682" s="242"/>
      <c r="B682" s="93"/>
      <c r="C682" s="93"/>
      <c r="D682" s="335"/>
      <c r="E682" s="151"/>
      <c r="F682" s="353"/>
      <c r="G682" s="353"/>
      <c r="H682" s="353"/>
      <c r="I682" s="354"/>
      <c r="J682" s="93"/>
      <c r="K682" s="343"/>
      <c r="L682" s="204"/>
    </row>
    <row r="683" spans="1:13">
      <c r="A683" s="658">
        <v>23</v>
      </c>
      <c r="B683" s="658"/>
      <c r="C683" s="658"/>
      <c r="D683" s="658"/>
      <c r="E683" s="658"/>
      <c r="F683" s="658"/>
      <c r="G683" s="658"/>
      <c r="H683" s="658"/>
      <c r="I683" s="658"/>
      <c r="J683" s="658"/>
      <c r="K683" s="658"/>
      <c r="L683" s="185"/>
    </row>
    <row r="684" spans="1:13" ht="15.75" thickBot="1">
      <c r="A684" s="658"/>
      <c r="B684" s="658"/>
      <c r="C684" s="658"/>
      <c r="D684" s="658"/>
      <c r="E684" s="658"/>
      <c r="F684" s="658"/>
      <c r="G684" s="658"/>
      <c r="H684" s="658"/>
      <c r="I684" s="658"/>
      <c r="J684" s="658"/>
      <c r="K684" s="658"/>
      <c r="L684" s="185"/>
    </row>
    <row r="685" spans="1:13" ht="36">
      <c r="A685" s="177" t="s">
        <v>0</v>
      </c>
      <c r="B685" s="178" t="s">
        <v>1</v>
      </c>
      <c r="C685" s="179" t="s">
        <v>2</v>
      </c>
      <c r="D685" s="180" t="s">
        <v>3</v>
      </c>
      <c r="E685" s="179" t="s">
        <v>4</v>
      </c>
      <c r="F685" s="687" t="s">
        <v>5</v>
      </c>
      <c r="G685" s="688"/>
      <c r="H685" s="181" t="s">
        <v>6</v>
      </c>
      <c r="I685" s="182" t="s">
        <v>7</v>
      </c>
      <c r="J685" s="183" t="s">
        <v>8</v>
      </c>
      <c r="K685" s="393" t="s">
        <v>9</v>
      </c>
      <c r="L685" s="185"/>
    </row>
    <row r="686" spans="1:13" ht="15.2" customHeight="1" thickBot="1">
      <c r="A686" s="186" t="s">
        <v>10</v>
      </c>
      <c r="B686" s="187"/>
      <c r="C686" s="188"/>
      <c r="D686" s="189"/>
      <c r="E686" s="190"/>
      <c r="F686" s="191" t="s">
        <v>11</v>
      </c>
      <c r="G686" s="192" t="s">
        <v>12</v>
      </c>
      <c r="H686" s="193" t="s">
        <v>13</v>
      </c>
      <c r="I686" s="194" t="s">
        <v>14</v>
      </c>
      <c r="J686" s="195" t="s">
        <v>15</v>
      </c>
      <c r="K686" s="394" t="s">
        <v>16</v>
      </c>
      <c r="L686" s="185"/>
    </row>
    <row r="687" spans="1:13" ht="4.1500000000000004" customHeight="1">
      <c r="A687" s="640"/>
      <c r="B687" s="198"/>
      <c r="C687" s="199"/>
      <c r="D687" s="198"/>
      <c r="E687" s="198"/>
      <c r="F687" s="201"/>
      <c r="G687" s="201"/>
      <c r="H687" s="201"/>
      <c r="I687" s="202"/>
      <c r="J687" s="199"/>
      <c r="K687" s="203"/>
      <c r="L687" s="185"/>
    </row>
    <row r="688" spans="1:13">
      <c r="A688" s="235">
        <v>153</v>
      </c>
      <c r="B688" s="41"/>
      <c r="C688" s="41" t="s">
        <v>521</v>
      </c>
      <c r="D688" s="14" t="s">
        <v>18</v>
      </c>
      <c r="E688" s="55" t="s">
        <v>522</v>
      </c>
      <c r="F688" s="26">
        <v>1.2529999999999999</v>
      </c>
      <c r="G688" s="26">
        <v>2.2330000000000001</v>
      </c>
      <c r="H688" s="26">
        <f>G688-F688</f>
        <v>0.9800000000000002</v>
      </c>
      <c r="I688" s="142">
        <v>4.3</v>
      </c>
      <c r="J688" s="41">
        <v>294</v>
      </c>
      <c r="K688" s="19">
        <f>SUM(H688*I688*J688)</f>
        <v>1238.9160000000002</v>
      </c>
      <c r="L688" s="204"/>
    </row>
    <row r="689" spans="1:16">
      <c r="A689" s="230"/>
      <c r="B689" s="41"/>
      <c r="C689" s="41" t="s">
        <v>521</v>
      </c>
      <c r="D689" s="14" t="s">
        <v>18</v>
      </c>
      <c r="E689" s="54" t="s">
        <v>523</v>
      </c>
      <c r="F689" s="26">
        <v>3.2320000000000002</v>
      </c>
      <c r="G689" s="26">
        <v>3.4260000000000002</v>
      </c>
      <c r="H689" s="26">
        <f>G689-F689</f>
        <v>0.19399999999999995</v>
      </c>
      <c r="I689" s="142">
        <v>4.3</v>
      </c>
      <c r="J689" s="41">
        <v>530</v>
      </c>
      <c r="K689" s="19">
        <f>SUM(H689*I689*J689)</f>
        <v>442.12599999999986</v>
      </c>
      <c r="L689" s="204"/>
    </row>
    <row r="690" spans="1:16">
      <c r="A690" s="230"/>
      <c r="B690" s="41"/>
      <c r="C690" s="41" t="s">
        <v>521</v>
      </c>
      <c r="D690" s="14" t="s">
        <v>18</v>
      </c>
      <c r="E690" s="55" t="s">
        <v>524</v>
      </c>
      <c r="F690" s="26">
        <v>3.4260000000000002</v>
      </c>
      <c r="G690" s="26">
        <v>4.0010000000000003</v>
      </c>
      <c r="H690" s="26">
        <f>G690-F690</f>
        <v>0.57500000000000018</v>
      </c>
      <c r="I690" s="142">
        <v>4.3</v>
      </c>
      <c r="J690" s="41">
        <v>855</v>
      </c>
      <c r="K690" s="19">
        <f>SUM(H690*I690*J690)</f>
        <v>2113.9875000000006</v>
      </c>
      <c r="L690" s="204"/>
    </row>
    <row r="691" spans="1:16">
      <c r="A691" s="231"/>
      <c r="B691" s="662" t="s">
        <v>937</v>
      </c>
      <c r="C691" s="663"/>
      <c r="D691" s="664"/>
      <c r="E691" s="56"/>
      <c r="F691" s="29"/>
      <c r="G691" s="29"/>
      <c r="H691" s="29">
        <f>SUM(H682:H690)</f>
        <v>1.7490000000000003</v>
      </c>
      <c r="I691" s="155"/>
      <c r="J691" s="154"/>
      <c r="K691" s="20">
        <f>SUM(K682:K690)</f>
        <v>3795.0295000000006</v>
      </c>
      <c r="L691" s="185"/>
    </row>
    <row r="692" spans="1:16" ht="30.75" customHeight="1">
      <c r="A692" s="737">
        <v>154</v>
      </c>
      <c r="B692" s="121" t="s">
        <v>1035</v>
      </c>
      <c r="C692" s="121" t="s">
        <v>938</v>
      </c>
      <c r="D692" s="121" t="s">
        <v>106</v>
      </c>
      <c r="E692" s="351" t="s">
        <v>525</v>
      </c>
      <c r="F692" s="280">
        <v>0</v>
      </c>
      <c r="G692" s="68">
        <v>1.3779999999999999</v>
      </c>
      <c r="H692" s="35">
        <f t="shared" ref="H692:H699" si="24">G692-F692</f>
        <v>1.3779999999999999</v>
      </c>
      <c r="I692" s="146">
        <v>4.2906386066763424</v>
      </c>
      <c r="J692" s="37">
        <v>450</v>
      </c>
      <c r="K692" s="19">
        <f t="shared" ref="K692:K699" si="25">SUM(H692*I692*J692)</f>
        <v>2660.625</v>
      </c>
      <c r="L692" s="772"/>
      <c r="M692" s="773"/>
      <c r="N692" s="773"/>
      <c r="O692" s="773"/>
      <c r="P692" s="773"/>
    </row>
    <row r="693" spans="1:16">
      <c r="A693" s="738">
        <v>33</v>
      </c>
      <c r="B693" s="121" t="s">
        <v>1035</v>
      </c>
      <c r="C693" s="121" t="s">
        <v>938</v>
      </c>
      <c r="D693" s="279" t="s">
        <v>106</v>
      </c>
      <c r="E693" s="293"/>
      <c r="F693" s="280">
        <v>1.3779999999999999</v>
      </c>
      <c r="G693" s="68">
        <v>2.2010000000000001</v>
      </c>
      <c r="H693" s="35">
        <f t="shared" si="24"/>
        <v>0.82300000000000018</v>
      </c>
      <c r="I693" s="146">
        <v>4.3</v>
      </c>
      <c r="J693" s="37">
        <v>450</v>
      </c>
      <c r="K693" s="19">
        <f t="shared" si="25"/>
        <v>1592.5050000000003</v>
      </c>
      <c r="L693" s="204"/>
    </row>
    <row r="694" spans="1:16">
      <c r="A694" s="738">
        <v>33</v>
      </c>
      <c r="B694" s="121" t="s">
        <v>1035</v>
      </c>
      <c r="C694" s="121" t="s">
        <v>938</v>
      </c>
      <c r="D694" s="279" t="s">
        <v>106</v>
      </c>
      <c r="E694" s="480"/>
      <c r="F694" s="280">
        <v>2.2010000000000001</v>
      </c>
      <c r="G694" s="68">
        <v>3.2029999999999998</v>
      </c>
      <c r="H694" s="35">
        <f t="shared" si="24"/>
        <v>1.0019999999999998</v>
      </c>
      <c r="I694" s="146">
        <v>4.3000000000000007</v>
      </c>
      <c r="J694" s="37">
        <v>450</v>
      </c>
      <c r="K694" s="19">
        <f t="shared" si="25"/>
        <v>1938.8700000000001</v>
      </c>
      <c r="L694" s="204"/>
    </row>
    <row r="695" spans="1:16">
      <c r="A695" s="738">
        <v>33</v>
      </c>
      <c r="B695" s="121" t="s">
        <v>1035</v>
      </c>
      <c r="C695" s="121" t="s">
        <v>938</v>
      </c>
      <c r="D695" s="482" t="s">
        <v>106</v>
      </c>
      <c r="E695" s="293"/>
      <c r="F695" s="280">
        <v>3.2029999999999998</v>
      </c>
      <c r="G695" s="68">
        <v>4.133</v>
      </c>
      <c r="H695" s="35">
        <f t="shared" si="24"/>
        <v>0.93000000000000016</v>
      </c>
      <c r="I695" s="146">
        <v>4.3</v>
      </c>
      <c r="J695" s="37">
        <v>450</v>
      </c>
      <c r="K695" s="19">
        <f t="shared" si="25"/>
        <v>1799.5500000000002</v>
      </c>
      <c r="L695" s="204"/>
    </row>
    <row r="696" spans="1:16">
      <c r="A696" s="738">
        <v>33</v>
      </c>
      <c r="B696" s="121" t="s">
        <v>1035</v>
      </c>
      <c r="C696" s="121" t="s">
        <v>938</v>
      </c>
      <c r="D696" s="279" t="s">
        <v>106</v>
      </c>
      <c r="E696" s="464"/>
      <c r="F696" s="280">
        <v>4.133</v>
      </c>
      <c r="G696" s="68">
        <v>4.923</v>
      </c>
      <c r="H696" s="35">
        <f t="shared" si="24"/>
        <v>0.79</v>
      </c>
      <c r="I696" s="146">
        <v>4.2836708860759494</v>
      </c>
      <c r="J696" s="37">
        <v>450</v>
      </c>
      <c r="K696" s="19">
        <f t="shared" si="25"/>
        <v>1522.845</v>
      </c>
      <c r="L696" s="204"/>
    </row>
    <row r="697" spans="1:16">
      <c r="A697" s="398"/>
      <c r="B697" s="662" t="s">
        <v>526</v>
      </c>
      <c r="C697" s="663"/>
      <c r="D697" s="664"/>
      <c r="E697" s="281"/>
      <c r="F697" s="282"/>
      <c r="G697" s="74"/>
      <c r="H697" s="38">
        <f>SUBTOTAL(9,H692:H696)</f>
        <v>4.923</v>
      </c>
      <c r="I697" s="147"/>
      <c r="J697" s="40"/>
      <c r="K697" s="20">
        <f>SUBTOTAL(9,K692:K696)</f>
        <v>9514.3950000000004</v>
      </c>
      <c r="L697" s="185"/>
    </row>
    <row r="698" spans="1:16">
      <c r="A698" s="737">
        <v>155</v>
      </c>
      <c r="B698" s="121"/>
      <c r="C698" s="121" t="s">
        <v>939</v>
      </c>
      <c r="D698" s="121" t="s">
        <v>106</v>
      </c>
      <c r="E698" s="479" t="s">
        <v>527</v>
      </c>
      <c r="F698" s="280">
        <v>0</v>
      </c>
      <c r="G698" s="68">
        <v>1.3149999999999999</v>
      </c>
      <c r="H698" s="35">
        <f t="shared" si="24"/>
        <v>1.3149999999999999</v>
      </c>
      <c r="I698" s="146">
        <v>4.4254752851711023</v>
      </c>
      <c r="J698" s="37">
        <v>450</v>
      </c>
      <c r="K698" s="19">
        <f t="shared" si="25"/>
        <v>2618.7749999999996</v>
      </c>
      <c r="L698" s="204"/>
    </row>
    <row r="699" spans="1:16">
      <c r="A699" s="738">
        <v>34</v>
      </c>
      <c r="B699" s="292"/>
      <c r="C699" s="121" t="s">
        <v>939</v>
      </c>
      <c r="D699" s="292" t="s">
        <v>106</v>
      </c>
      <c r="E699" s="464"/>
      <c r="F699" s="280">
        <v>1.3149999999999999</v>
      </c>
      <c r="G699" s="68">
        <v>2.1360000000000001</v>
      </c>
      <c r="H699" s="35">
        <f t="shared" si="24"/>
        <v>0.82100000000000017</v>
      </c>
      <c r="I699" s="146">
        <v>4.381242387332521</v>
      </c>
      <c r="J699" s="37">
        <v>450</v>
      </c>
      <c r="K699" s="19">
        <f t="shared" si="25"/>
        <v>1618.65</v>
      </c>
      <c r="L699" s="204"/>
    </row>
    <row r="700" spans="1:16">
      <c r="A700" s="398"/>
      <c r="B700" s="662" t="s">
        <v>528</v>
      </c>
      <c r="C700" s="663"/>
      <c r="D700" s="664"/>
      <c r="E700" s="281"/>
      <c r="F700" s="282"/>
      <c r="G700" s="74"/>
      <c r="H700" s="38">
        <f>SUBTOTAL(9,H698:H699)</f>
        <v>2.1360000000000001</v>
      </c>
      <c r="I700" s="147"/>
      <c r="J700" s="40"/>
      <c r="K700" s="20">
        <f>SUBTOTAL(9,K698:K699)</f>
        <v>4237.4249999999993</v>
      </c>
      <c r="L700" s="185"/>
    </row>
    <row r="701" spans="1:16">
      <c r="A701" s="110">
        <v>156</v>
      </c>
      <c r="B701" s="84"/>
      <c r="C701" s="83" t="s">
        <v>529</v>
      </c>
      <c r="D701" s="84" t="s">
        <v>28</v>
      </c>
      <c r="E701" s="85" t="s">
        <v>530</v>
      </c>
      <c r="F701" s="86">
        <v>0.97899999999999998</v>
      </c>
      <c r="G701" s="86">
        <v>1.579</v>
      </c>
      <c r="H701" s="86">
        <v>0.6</v>
      </c>
      <c r="I701" s="87">
        <v>5.4</v>
      </c>
      <c r="J701" s="88">
        <v>550</v>
      </c>
      <c r="K701" s="19">
        <f>SUM(H701*I701*J701*1.21)</f>
        <v>2156.2200000000003</v>
      </c>
      <c r="L701" s="204"/>
    </row>
    <row r="702" spans="1:16">
      <c r="A702" s="111"/>
      <c r="B702" s="84"/>
      <c r="C702" s="83" t="s">
        <v>529</v>
      </c>
      <c r="D702" s="84" t="s">
        <v>28</v>
      </c>
      <c r="E702" s="91"/>
      <c r="F702" s="86">
        <v>8.3409999999999993</v>
      </c>
      <c r="G702" s="86">
        <v>9.0510000000000002</v>
      </c>
      <c r="H702" s="86">
        <v>0.71000000000000085</v>
      </c>
      <c r="I702" s="87">
        <v>4.5</v>
      </c>
      <c r="J702" s="88">
        <v>270</v>
      </c>
      <c r="K702" s="19">
        <f>SUM(H702*I702*J702*1.21)</f>
        <v>1043.8065000000013</v>
      </c>
      <c r="L702" s="204"/>
    </row>
    <row r="703" spans="1:16">
      <c r="A703" s="111"/>
      <c r="B703" s="84"/>
      <c r="C703" s="83" t="s">
        <v>529</v>
      </c>
      <c r="D703" s="84" t="s">
        <v>28</v>
      </c>
      <c r="E703" s="103"/>
      <c r="F703" s="86">
        <v>9.0510000000000002</v>
      </c>
      <c r="G703" s="86">
        <v>9.7390000000000008</v>
      </c>
      <c r="H703" s="86">
        <v>0.68800000000000061</v>
      </c>
      <c r="I703" s="87">
        <v>4.5</v>
      </c>
      <c r="J703" s="88">
        <v>550</v>
      </c>
      <c r="K703" s="19">
        <f>SUM(H703*I703*J703*1.21)</f>
        <v>2060.3880000000017</v>
      </c>
      <c r="L703" s="204"/>
    </row>
    <row r="704" spans="1:16">
      <c r="A704" s="111"/>
      <c r="B704" s="84"/>
      <c r="C704" s="83" t="s">
        <v>529</v>
      </c>
      <c r="D704" s="84" t="s">
        <v>28</v>
      </c>
      <c r="E704" s="91"/>
      <c r="F704" s="86">
        <v>9.7390000000000008</v>
      </c>
      <c r="G704" s="86">
        <v>10.465</v>
      </c>
      <c r="H704" s="86">
        <v>0.72599999999999909</v>
      </c>
      <c r="I704" s="87">
        <v>4.5</v>
      </c>
      <c r="J704" s="88">
        <v>270</v>
      </c>
      <c r="K704" s="19">
        <f>SUM(H704*I704*J704*1.21)</f>
        <v>1067.3288999999986</v>
      </c>
      <c r="L704" s="204"/>
    </row>
    <row r="705" spans="1:15">
      <c r="A705" s="229"/>
      <c r="B705" s="662" t="s">
        <v>531</v>
      </c>
      <c r="C705" s="663"/>
      <c r="D705" s="664"/>
      <c r="E705" s="94"/>
      <c r="F705" s="95"/>
      <c r="G705" s="95"/>
      <c r="H705" s="92">
        <f>SUBTOTAL(9,H701:H704)</f>
        <v>2.7240000000000006</v>
      </c>
      <c r="I705" s="96"/>
      <c r="J705" s="97"/>
      <c r="K705" s="20">
        <f>SUBTOTAL(9,K701:K704)</f>
        <v>6327.7434000000021</v>
      </c>
      <c r="L705" s="185"/>
    </row>
    <row r="706" spans="1:15">
      <c r="A706" s="749">
        <v>157</v>
      </c>
      <c r="B706" s="14"/>
      <c r="C706" s="14" t="s">
        <v>532</v>
      </c>
      <c r="D706" s="61" t="s">
        <v>46</v>
      </c>
      <c r="E706" s="67" t="s">
        <v>533</v>
      </c>
      <c r="F706" s="68">
        <v>0</v>
      </c>
      <c r="G706" s="68">
        <v>0.56000000000000005</v>
      </c>
      <c r="H706" s="35">
        <f>SUM(G706-F706)</f>
        <v>0.56000000000000005</v>
      </c>
      <c r="I706" s="146">
        <v>6</v>
      </c>
      <c r="J706" s="117">
        <v>450</v>
      </c>
      <c r="K706" s="19">
        <f>SUM(H706*I706*J706)</f>
        <v>1512.0000000000002</v>
      </c>
      <c r="L706" s="185"/>
    </row>
    <row r="707" spans="1:15">
      <c r="A707" s="750"/>
      <c r="B707" s="754" t="s">
        <v>940</v>
      </c>
      <c r="C707" s="755"/>
      <c r="D707" s="756"/>
      <c r="E707" s="73"/>
      <c r="F707" s="74"/>
      <c r="G707" s="74"/>
      <c r="H707" s="38">
        <f>SUM(H706)</f>
        <v>0.56000000000000005</v>
      </c>
      <c r="I707" s="147"/>
      <c r="J707" s="119"/>
      <c r="K707" s="20">
        <f>SUM(K706)</f>
        <v>1512.0000000000002</v>
      </c>
      <c r="L707" s="185"/>
    </row>
    <row r="708" spans="1:15">
      <c r="A708" s="250">
        <v>158</v>
      </c>
      <c r="B708" s="14" t="s">
        <v>1036</v>
      </c>
      <c r="C708" s="34" t="s">
        <v>534</v>
      </c>
      <c r="D708" s="14" t="s">
        <v>37</v>
      </c>
      <c r="E708" s="274" t="s">
        <v>535</v>
      </c>
      <c r="F708" s="68">
        <v>2.74</v>
      </c>
      <c r="G708" s="68">
        <v>3.9369999999999998</v>
      </c>
      <c r="H708" s="35">
        <f>G708-F708</f>
        <v>1.1969999999999996</v>
      </c>
      <c r="I708" s="146">
        <v>4</v>
      </c>
      <c r="J708" s="37">
        <v>400</v>
      </c>
      <c r="K708" s="19">
        <f>SUM(H708*I708*J708)</f>
        <v>1915.1999999999994</v>
      </c>
      <c r="L708" s="185"/>
    </row>
    <row r="709" spans="1:15">
      <c r="A709" s="125"/>
      <c r="B709" s="14" t="s">
        <v>1036</v>
      </c>
      <c r="C709" s="34" t="s">
        <v>534</v>
      </c>
      <c r="D709" s="14" t="s">
        <v>37</v>
      </c>
      <c r="E709" s="255"/>
      <c r="F709" s="68">
        <v>3.9369999999999998</v>
      </c>
      <c r="G709" s="68">
        <v>5.0350000000000001</v>
      </c>
      <c r="H709" s="35">
        <f>G709-F709</f>
        <v>1.0980000000000003</v>
      </c>
      <c r="I709" s="146">
        <v>3.7</v>
      </c>
      <c r="J709" s="37">
        <v>400</v>
      </c>
      <c r="K709" s="19">
        <f>SUM(H709*I709*J709)</f>
        <v>1625.0400000000006</v>
      </c>
      <c r="L709" s="185"/>
    </row>
    <row r="710" spans="1:15">
      <c r="A710" s="251"/>
      <c r="B710" s="754" t="s">
        <v>536</v>
      </c>
      <c r="C710" s="755"/>
      <c r="D710" s="756"/>
      <c r="E710" s="255"/>
      <c r="F710" s="68"/>
      <c r="G710" s="68"/>
      <c r="H710" s="38">
        <f>SUM(H708:H709)</f>
        <v>2.2949999999999999</v>
      </c>
      <c r="I710" s="146"/>
      <c r="J710" s="37"/>
      <c r="K710" s="20">
        <f>SUBTOTAL(9,K708:K709)</f>
        <v>3540.24</v>
      </c>
      <c r="L710" s="185"/>
    </row>
    <row r="711" spans="1:15">
      <c r="A711" s="250">
        <v>159</v>
      </c>
      <c r="B711" s="14" t="s">
        <v>1036</v>
      </c>
      <c r="C711" s="34" t="s">
        <v>537</v>
      </c>
      <c r="D711" s="14" t="s">
        <v>43</v>
      </c>
      <c r="E711" s="67" t="s">
        <v>538</v>
      </c>
      <c r="F711" s="68">
        <v>1.597</v>
      </c>
      <c r="G711" s="68">
        <v>5.5730000000000004</v>
      </c>
      <c r="H711" s="35">
        <f>G711-F711</f>
        <v>3.9760000000000004</v>
      </c>
      <c r="I711" s="146">
        <v>4.7</v>
      </c>
      <c r="J711" s="37">
        <v>480</v>
      </c>
      <c r="K711" s="19">
        <f>SUM(H711*I711*J711)</f>
        <v>8969.8560000000016</v>
      </c>
      <c r="L711" s="185"/>
    </row>
    <row r="712" spans="1:15">
      <c r="A712" s="251"/>
      <c r="B712" s="754" t="s">
        <v>539</v>
      </c>
      <c r="C712" s="755"/>
      <c r="D712" s="756"/>
      <c r="E712" s="257"/>
      <c r="F712" s="68"/>
      <c r="G712" s="68"/>
      <c r="H712" s="38">
        <f>SUM(H711)</f>
        <v>3.9760000000000004</v>
      </c>
      <c r="I712" s="146"/>
      <c r="J712" s="37"/>
      <c r="K712" s="20">
        <f>SUM(K711)</f>
        <v>8969.8560000000016</v>
      </c>
      <c r="L712" s="185"/>
    </row>
    <row r="713" spans="1:15">
      <c r="A713" s="232">
        <v>160</v>
      </c>
      <c r="B713" s="113" t="s">
        <v>1232</v>
      </c>
      <c r="C713" s="121" t="s">
        <v>540</v>
      </c>
      <c r="D713" s="113" t="s">
        <v>110</v>
      </c>
      <c r="E713" s="260" t="s">
        <v>541</v>
      </c>
      <c r="F713" s="271">
        <v>3.65</v>
      </c>
      <c r="G713" s="271">
        <v>6.242</v>
      </c>
      <c r="H713" s="214">
        <f>G713-F713</f>
        <v>2.5920000000000001</v>
      </c>
      <c r="I713" s="215">
        <v>5.2</v>
      </c>
      <c r="J713" s="217">
        <v>385</v>
      </c>
      <c r="K713" s="122">
        <f>SUM(H713*I713*J713)</f>
        <v>5189.1840000000002</v>
      </c>
      <c r="L713" s="388"/>
      <c r="M713" s="78"/>
      <c r="N713" s="78"/>
      <c r="O713" s="78"/>
    </row>
    <row r="714" spans="1:15">
      <c r="A714" s="228"/>
      <c r="B714" s="754" t="s">
        <v>941</v>
      </c>
      <c r="C714" s="755"/>
      <c r="D714" s="756"/>
      <c r="E714" s="270"/>
      <c r="F714" s="469"/>
      <c r="G714" s="469"/>
      <c r="H714" s="114">
        <f>SUBTOTAL(9,H713:H713)</f>
        <v>2.5920000000000001</v>
      </c>
      <c r="I714" s="115"/>
      <c r="J714" s="79"/>
      <c r="K714" s="79">
        <f>SUBTOTAL(9,K713:K713)</f>
        <v>5189.1840000000002</v>
      </c>
      <c r="L714" s="243"/>
      <c r="M714" s="80"/>
    </row>
    <row r="715" spans="1:15">
      <c r="A715" s="344"/>
      <c r="B715" s="123"/>
      <c r="C715" s="123"/>
      <c r="D715" s="123"/>
      <c r="E715" s="470"/>
      <c r="F715" s="471"/>
      <c r="G715" s="471"/>
      <c r="H715" s="132"/>
      <c r="I715" s="133"/>
      <c r="J715" s="134"/>
      <c r="K715" s="134"/>
      <c r="L715" s="243"/>
      <c r="M715" s="80"/>
    </row>
    <row r="716" spans="1:15">
      <c r="A716" s="658">
        <v>24</v>
      </c>
      <c r="B716" s="658"/>
      <c r="C716" s="658"/>
      <c r="D716" s="658"/>
      <c r="E716" s="658"/>
      <c r="F716" s="658"/>
      <c r="G716" s="658"/>
      <c r="H716" s="658"/>
      <c r="I716" s="658"/>
      <c r="J716" s="658"/>
      <c r="K716" s="658"/>
      <c r="L716" s="185"/>
    </row>
    <row r="717" spans="1:15" ht="15.75" thickBot="1">
      <c r="A717" s="658"/>
      <c r="B717" s="658"/>
      <c r="C717" s="658"/>
      <c r="D717" s="658"/>
      <c r="E717" s="658"/>
      <c r="F717" s="658"/>
      <c r="G717" s="658"/>
      <c r="H717" s="658"/>
      <c r="I717" s="658"/>
      <c r="J717" s="658"/>
      <c r="K717" s="658"/>
      <c r="L717" s="185"/>
    </row>
    <row r="718" spans="1:15" ht="36">
      <c r="A718" s="177" t="s">
        <v>0</v>
      </c>
      <c r="B718" s="178" t="s">
        <v>1</v>
      </c>
      <c r="C718" s="179" t="s">
        <v>2</v>
      </c>
      <c r="D718" s="180" t="s">
        <v>3</v>
      </c>
      <c r="E718" s="179" t="s">
        <v>4</v>
      </c>
      <c r="F718" s="687" t="s">
        <v>5</v>
      </c>
      <c r="G718" s="688"/>
      <c r="H718" s="181" t="s">
        <v>6</v>
      </c>
      <c r="I718" s="182" t="s">
        <v>7</v>
      </c>
      <c r="J718" s="183" t="s">
        <v>8</v>
      </c>
      <c r="K718" s="393" t="s">
        <v>9</v>
      </c>
      <c r="L718" s="185"/>
    </row>
    <row r="719" spans="1:15" ht="15.2" customHeight="1" thickBot="1">
      <c r="A719" s="186" t="s">
        <v>10</v>
      </c>
      <c r="B719" s="187"/>
      <c r="C719" s="188"/>
      <c r="D719" s="189"/>
      <c r="E719" s="190"/>
      <c r="F719" s="191" t="s">
        <v>11</v>
      </c>
      <c r="G719" s="192" t="s">
        <v>12</v>
      </c>
      <c r="H719" s="193" t="s">
        <v>13</v>
      </c>
      <c r="I719" s="194" t="s">
        <v>14</v>
      </c>
      <c r="J719" s="195" t="s">
        <v>15</v>
      </c>
      <c r="K719" s="394" t="s">
        <v>16</v>
      </c>
      <c r="L719" s="185"/>
    </row>
    <row r="720" spans="1:15" ht="4.1500000000000004" customHeight="1">
      <c r="A720" s="640"/>
      <c r="B720" s="198"/>
      <c r="C720" s="199"/>
      <c r="D720" s="198"/>
      <c r="E720" s="198"/>
      <c r="F720" s="201"/>
      <c r="G720" s="201"/>
      <c r="H720" s="201"/>
      <c r="I720" s="202"/>
      <c r="J720" s="199"/>
      <c r="K720" s="203"/>
      <c r="L720" s="185"/>
    </row>
    <row r="721" spans="1:15">
      <c r="A721" s="232">
        <v>161</v>
      </c>
      <c r="B721" s="113"/>
      <c r="C721" s="121" t="s">
        <v>542</v>
      </c>
      <c r="D721" s="113" t="s">
        <v>110</v>
      </c>
      <c r="E721" s="270" t="s">
        <v>543</v>
      </c>
      <c r="F721" s="271">
        <v>0</v>
      </c>
      <c r="G721" s="271">
        <v>0.28399999999999997</v>
      </c>
      <c r="H721" s="214">
        <f t="shared" ref="H721:H730" si="26">G721-F721</f>
        <v>0.28399999999999997</v>
      </c>
      <c r="I721" s="215">
        <v>5</v>
      </c>
      <c r="J721" s="217">
        <v>890</v>
      </c>
      <c r="K721" s="122">
        <f t="shared" ref="K721:K730" si="27">SUM(H721*I721*J721)</f>
        <v>1263.8</v>
      </c>
      <c r="L721" s="388"/>
      <c r="M721" s="252"/>
      <c r="N721" s="252"/>
      <c r="O721" s="252"/>
    </row>
    <row r="722" spans="1:15">
      <c r="A722" s="233"/>
      <c r="B722" s="113" t="s">
        <v>1035</v>
      </c>
      <c r="C722" s="121" t="s">
        <v>542</v>
      </c>
      <c r="D722" s="113" t="s">
        <v>110</v>
      </c>
      <c r="E722" s="270"/>
      <c r="F722" s="271">
        <v>0.28399999999999997</v>
      </c>
      <c r="G722" s="271">
        <v>2.9569999999999999</v>
      </c>
      <c r="H722" s="214">
        <f t="shared" si="26"/>
        <v>2.673</v>
      </c>
      <c r="I722" s="215">
        <v>4.5</v>
      </c>
      <c r="J722" s="217">
        <v>385</v>
      </c>
      <c r="K722" s="122">
        <f t="shared" si="27"/>
        <v>4630.9725000000008</v>
      </c>
      <c r="L722" s="388"/>
      <c r="M722" s="252"/>
      <c r="N722" s="252"/>
      <c r="O722" s="252"/>
    </row>
    <row r="723" spans="1:15">
      <c r="A723" s="233"/>
      <c r="B723" s="113" t="s">
        <v>1035</v>
      </c>
      <c r="C723" s="121" t="s">
        <v>542</v>
      </c>
      <c r="D723" s="113" t="s">
        <v>110</v>
      </c>
      <c r="E723" s="270"/>
      <c r="F723" s="271">
        <v>2.9569999999999999</v>
      </c>
      <c r="G723" s="271">
        <v>3.5779999999999998</v>
      </c>
      <c r="H723" s="214">
        <f t="shared" si="26"/>
        <v>0.621</v>
      </c>
      <c r="I723" s="215">
        <v>4</v>
      </c>
      <c r="J723" s="217">
        <v>890</v>
      </c>
      <c r="K723" s="122">
        <f t="shared" si="27"/>
        <v>2210.7599999999998</v>
      </c>
      <c r="L723" s="387"/>
    </row>
    <row r="724" spans="1:15">
      <c r="A724" s="233"/>
      <c r="B724" s="113" t="s">
        <v>1035</v>
      </c>
      <c r="C724" s="121" t="s">
        <v>542</v>
      </c>
      <c r="D724" s="113" t="s">
        <v>110</v>
      </c>
      <c r="E724" s="270"/>
      <c r="F724" s="271">
        <v>3.5779999999999998</v>
      </c>
      <c r="G724" s="271">
        <v>7.806</v>
      </c>
      <c r="H724" s="214">
        <f t="shared" si="26"/>
        <v>4.2279999999999998</v>
      </c>
      <c r="I724" s="215">
        <v>4</v>
      </c>
      <c r="J724" s="217">
        <v>385</v>
      </c>
      <c r="K724" s="122">
        <f t="shared" si="27"/>
        <v>6511.12</v>
      </c>
      <c r="L724" s="387"/>
    </row>
    <row r="725" spans="1:15">
      <c r="A725" s="228"/>
      <c r="B725" s="751" t="s">
        <v>942</v>
      </c>
      <c r="C725" s="752"/>
      <c r="D725" s="753"/>
      <c r="E725" s="270"/>
      <c r="F725" s="271"/>
      <c r="G725" s="271"/>
      <c r="H725" s="114">
        <f>SUBTOTAL(9,H721:H724)</f>
        <v>7.8059999999999992</v>
      </c>
      <c r="I725" s="115"/>
      <c r="J725" s="79"/>
      <c r="K725" s="79">
        <f>SUBTOTAL(9,K721:K724)</f>
        <v>14616.6525</v>
      </c>
      <c r="L725" s="185"/>
    </row>
    <row r="726" spans="1:15">
      <c r="A726" s="232">
        <v>162</v>
      </c>
      <c r="B726" s="113"/>
      <c r="C726" s="121" t="s">
        <v>544</v>
      </c>
      <c r="D726" s="113" t="s">
        <v>110</v>
      </c>
      <c r="E726" s="270" t="s">
        <v>545</v>
      </c>
      <c r="F726" s="271">
        <v>0</v>
      </c>
      <c r="G726" s="271">
        <v>0.24399999999999999</v>
      </c>
      <c r="H726" s="214">
        <f t="shared" si="26"/>
        <v>0.24399999999999999</v>
      </c>
      <c r="I726" s="215">
        <v>5.5</v>
      </c>
      <c r="J726" s="217">
        <v>890</v>
      </c>
      <c r="K726" s="122">
        <f t="shared" si="27"/>
        <v>1194.3800000000001</v>
      </c>
      <c r="L726" s="204"/>
    </row>
    <row r="727" spans="1:15">
      <c r="A727" s="233"/>
      <c r="B727" s="113"/>
      <c r="C727" s="121" t="s">
        <v>544</v>
      </c>
      <c r="D727" s="113" t="s">
        <v>110</v>
      </c>
      <c r="E727" s="270"/>
      <c r="F727" s="271">
        <v>0.24399999999999999</v>
      </c>
      <c r="G727" s="271">
        <v>0.71599999999999997</v>
      </c>
      <c r="H727" s="214">
        <f t="shared" si="26"/>
        <v>0.47199999999999998</v>
      </c>
      <c r="I727" s="215">
        <v>5.6</v>
      </c>
      <c r="J727" s="217">
        <v>385</v>
      </c>
      <c r="K727" s="122">
        <f t="shared" si="27"/>
        <v>1017.6319999999999</v>
      </c>
      <c r="L727" s="204"/>
    </row>
    <row r="728" spans="1:15">
      <c r="A728" s="233"/>
      <c r="B728" s="113"/>
      <c r="C728" s="121" t="s">
        <v>544</v>
      </c>
      <c r="D728" s="113" t="s">
        <v>110</v>
      </c>
      <c r="E728" s="270"/>
      <c r="F728" s="271">
        <v>0.71599999999999997</v>
      </c>
      <c r="G728" s="271">
        <v>0.86099999999999999</v>
      </c>
      <c r="H728" s="214">
        <f t="shared" si="26"/>
        <v>0.14500000000000002</v>
      </c>
      <c r="I728" s="215">
        <v>5.5</v>
      </c>
      <c r="J728" s="217">
        <v>890</v>
      </c>
      <c r="K728" s="122">
        <f t="shared" si="27"/>
        <v>709.77500000000009</v>
      </c>
      <c r="L728" s="204"/>
    </row>
    <row r="729" spans="1:15">
      <c r="A729" s="233"/>
      <c r="B729" s="113"/>
      <c r="C729" s="121" t="s">
        <v>544</v>
      </c>
      <c r="D729" s="113" t="s">
        <v>110</v>
      </c>
      <c r="E729" s="270"/>
      <c r="F729" s="271">
        <v>0.86099999999999999</v>
      </c>
      <c r="G729" s="271">
        <v>2.1179999999999999</v>
      </c>
      <c r="H729" s="214">
        <f t="shared" si="26"/>
        <v>1.2569999999999999</v>
      </c>
      <c r="I729" s="215">
        <v>4.7</v>
      </c>
      <c r="J729" s="217">
        <v>385</v>
      </c>
      <c r="K729" s="122">
        <f t="shared" si="27"/>
        <v>2274.5414999999998</v>
      </c>
      <c r="L729" s="204"/>
    </row>
    <row r="730" spans="1:15">
      <c r="A730" s="233"/>
      <c r="B730" s="113"/>
      <c r="C730" s="121" t="s">
        <v>544</v>
      </c>
      <c r="D730" s="113" t="s">
        <v>110</v>
      </c>
      <c r="E730" s="270"/>
      <c r="F730" s="271">
        <v>2.552</v>
      </c>
      <c r="G730" s="271">
        <v>3.8490000000000002</v>
      </c>
      <c r="H730" s="214">
        <f t="shared" si="26"/>
        <v>1.2970000000000002</v>
      </c>
      <c r="I730" s="215">
        <v>5</v>
      </c>
      <c r="J730" s="217">
        <v>385</v>
      </c>
      <c r="K730" s="122">
        <f t="shared" si="27"/>
        <v>2496.7250000000004</v>
      </c>
      <c r="L730" s="204"/>
    </row>
    <row r="731" spans="1:15">
      <c r="A731" s="228"/>
      <c r="B731" s="751" t="s">
        <v>943</v>
      </c>
      <c r="C731" s="752"/>
      <c r="D731" s="753"/>
      <c r="E731" s="270"/>
      <c r="F731" s="271"/>
      <c r="G731" s="271"/>
      <c r="H731" s="114">
        <f>SUBTOTAL(9,H726:H730)</f>
        <v>3.415</v>
      </c>
      <c r="I731" s="115"/>
      <c r="J731" s="79"/>
      <c r="K731" s="79">
        <f>SUBTOTAL(9,K726:K730)</f>
        <v>7693.0535</v>
      </c>
      <c r="L731" s="185"/>
    </row>
    <row r="732" spans="1:15">
      <c r="A732" s="737">
        <v>163</v>
      </c>
      <c r="B732" s="121"/>
      <c r="C732" s="121" t="s">
        <v>944</v>
      </c>
      <c r="D732" s="121" t="s">
        <v>106</v>
      </c>
      <c r="E732" s="479" t="s">
        <v>546</v>
      </c>
      <c r="F732" s="280">
        <v>2.2240000000000002</v>
      </c>
      <c r="G732" s="68">
        <v>3.0550000000000002</v>
      </c>
      <c r="H732" s="35">
        <f>G732-F732</f>
        <v>0.83099999999999996</v>
      </c>
      <c r="I732" s="146">
        <v>5.6000000000000005</v>
      </c>
      <c r="J732" s="37">
        <v>500</v>
      </c>
      <c r="K732" s="19">
        <f>SUM(H732*I732*J732)</f>
        <v>2326.8000000000002</v>
      </c>
      <c r="L732" s="185"/>
    </row>
    <row r="733" spans="1:15">
      <c r="A733" s="738">
        <v>35</v>
      </c>
      <c r="B733" s="292"/>
      <c r="C733" s="121" t="s">
        <v>944</v>
      </c>
      <c r="D733" s="292" t="s">
        <v>106</v>
      </c>
      <c r="E733" s="464"/>
      <c r="F733" s="280">
        <v>3.0550000000000002</v>
      </c>
      <c r="G733" s="68">
        <v>5.9</v>
      </c>
      <c r="H733" s="35">
        <f>G733-F733</f>
        <v>2.8450000000000002</v>
      </c>
      <c r="I733" s="146">
        <v>5.6000000000000005</v>
      </c>
      <c r="J733" s="37">
        <v>500</v>
      </c>
      <c r="K733" s="19">
        <f>SUM(H733*I733*J733)</f>
        <v>7966.0000000000009</v>
      </c>
      <c r="L733" s="185"/>
    </row>
    <row r="734" spans="1:15">
      <c r="A734" s="465"/>
      <c r="B734" s="662" t="s">
        <v>547</v>
      </c>
      <c r="C734" s="663"/>
      <c r="D734" s="664"/>
      <c r="E734" s="281"/>
      <c r="F734" s="282"/>
      <c r="G734" s="74"/>
      <c r="H734" s="38">
        <f>SUBTOTAL(9,H732:H733)</f>
        <v>3.6760000000000002</v>
      </c>
      <c r="I734" s="147"/>
      <c r="J734" s="40"/>
      <c r="K734" s="20">
        <f>SUBTOTAL(9,K732:K733)</f>
        <v>10292.800000000001</v>
      </c>
      <c r="L734" s="185"/>
    </row>
    <row r="735" spans="1:15">
      <c r="A735" s="235">
        <v>164</v>
      </c>
      <c r="B735" s="41"/>
      <c r="C735" s="41" t="s">
        <v>551</v>
      </c>
      <c r="D735" s="14" t="s">
        <v>18</v>
      </c>
      <c r="E735" s="55" t="s">
        <v>552</v>
      </c>
      <c r="F735" s="26">
        <v>1.3160000000000001</v>
      </c>
      <c r="G735" s="26">
        <v>2.08</v>
      </c>
      <c r="H735" s="26">
        <f>G735-F735</f>
        <v>0.76400000000000001</v>
      </c>
      <c r="I735" s="142">
        <v>6.1</v>
      </c>
      <c r="J735" s="41">
        <v>329</v>
      </c>
      <c r="K735" s="19">
        <f>SUM(H735*I735*J735)</f>
        <v>1533.2716</v>
      </c>
      <c r="L735" s="185"/>
    </row>
    <row r="736" spans="1:15">
      <c r="A736" s="230"/>
      <c r="B736" s="41"/>
      <c r="C736" s="41" t="s">
        <v>551</v>
      </c>
      <c r="D736" s="14" t="s">
        <v>18</v>
      </c>
      <c r="E736" s="54" t="s">
        <v>553</v>
      </c>
      <c r="F736" s="26">
        <v>2.08</v>
      </c>
      <c r="G736" s="26">
        <v>2.29</v>
      </c>
      <c r="H736" s="26">
        <f>G736-F736</f>
        <v>0.20999999999999996</v>
      </c>
      <c r="I736" s="142">
        <v>6.2</v>
      </c>
      <c r="J736" s="41">
        <v>329</v>
      </c>
      <c r="K736" s="19">
        <f>SUM(H736*I736*J736)</f>
        <v>428.35799999999995</v>
      </c>
      <c r="L736" s="185"/>
    </row>
    <row r="737" spans="1:15">
      <c r="A737" s="230"/>
      <c r="B737" s="41"/>
      <c r="C737" s="41" t="s">
        <v>551</v>
      </c>
      <c r="D737" s="14" t="s">
        <v>18</v>
      </c>
      <c r="E737" s="55" t="s">
        <v>554</v>
      </c>
      <c r="F737" s="26">
        <v>2.29</v>
      </c>
      <c r="G737" s="26">
        <v>3.5920000000000001</v>
      </c>
      <c r="H737" s="26">
        <f>G737-F737</f>
        <v>1.302</v>
      </c>
      <c r="I737" s="142">
        <v>6.2</v>
      </c>
      <c r="J737" s="41">
        <v>243</v>
      </c>
      <c r="K737" s="19">
        <f>SUM(H737*I737*J737)</f>
        <v>1961.5932</v>
      </c>
      <c r="L737" s="185"/>
    </row>
    <row r="738" spans="1:15">
      <c r="A738" s="231"/>
      <c r="B738" s="662" t="s">
        <v>947</v>
      </c>
      <c r="C738" s="663"/>
      <c r="D738" s="664"/>
      <c r="E738" s="56"/>
      <c r="F738" s="29"/>
      <c r="G738" s="29"/>
      <c r="H738" s="29">
        <f>SUM(H735:H737)</f>
        <v>2.2759999999999998</v>
      </c>
      <c r="I738" s="155"/>
      <c r="J738" s="154"/>
      <c r="K738" s="20">
        <f>SUM(K735:K737)</f>
        <v>3923.2228</v>
      </c>
      <c r="L738" s="185"/>
    </row>
    <row r="739" spans="1:15">
      <c r="A739" s="749">
        <v>165</v>
      </c>
      <c r="B739" s="136"/>
      <c r="C739" s="69" t="s">
        <v>555</v>
      </c>
      <c r="D739" s="61" t="s">
        <v>46</v>
      </c>
      <c r="E739" s="67" t="s">
        <v>556</v>
      </c>
      <c r="F739" s="68">
        <v>1.6</v>
      </c>
      <c r="G739" s="68">
        <v>3.4529999999999998</v>
      </c>
      <c r="H739" s="35">
        <f>SUM(G739-F739)</f>
        <v>1.8529999999999998</v>
      </c>
      <c r="I739" s="116">
        <v>4.5</v>
      </c>
      <c r="J739" s="117">
        <v>400</v>
      </c>
      <c r="K739" s="19">
        <f>SUM(H739*I739*J739)</f>
        <v>3335.4</v>
      </c>
      <c r="L739" s="185"/>
    </row>
    <row r="740" spans="1:15">
      <c r="A740" s="750"/>
      <c r="B740" s="754" t="s">
        <v>946</v>
      </c>
      <c r="C740" s="755"/>
      <c r="D740" s="756"/>
      <c r="E740" s="73"/>
      <c r="F740" s="74"/>
      <c r="G740" s="74"/>
      <c r="H740" s="38">
        <f>SUM(H739)</f>
        <v>1.8529999999999998</v>
      </c>
      <c r="I740" s="118"/>
      <c r="J740" s="119"/>
      <c r="K740" s="20">
        <f>SUM(K739)</f>
        <v>3335.4</v>
      </c>
      <c r="L740" s="185"/>
    </row>
    <row r="741" spans="1:15">
      <c r="A741" s="110">
        <v>166</v>
      </c>
      <c r="B741" s="84"/>
      <c r="C741" s="83" t="s">
        <v>557</v>
      </c>
      <c r="D741" s="84" t="s">
        <v>28</v>
      </c>
      <c r="E741" s="91" t="s">
        <v>558</v>
      </c>
      <c r="F741" s="86">
        <v>0</v>
      </c>
      <c r="G741" s="86">
        <v>0.98</v>
      </c>
      <c r="H741" s="86">
        <v>0.98</v>
      </c>
      <c r="I741" s="87">
        <v>4.0999999999999996</v>
      </c>
      <c r="J741" s="88">
        <v>550</v>
      </c>
      <c r="K741" s="19">
        <f>SUM(H741*I741*J741*1.21)</f>
        <v>2673.9789999999998</v>
      </c>
      <c r="L741" s="185"/>
    </row>
    <row r="742" spans="1:15">
      <c r="A742" s="229"/>
      <c r="B742" s="662" t="s">
        <v>945</v>
      </c>
      <c r="C742" s="663"/>
      <c r="D742" s="664"/>
      <c r="E742" s="85"/>
      <c r="F742" s="86"/>
      <c r="G742" s="86"/>
      <c r="H742" s="92">
        <f>SUBTOTAL(9,H741)</f>
        <v>0.98</v>
      </c>
      <c r="I742" s="87"/>
      <c r="J742" s="88"/>
      <c r="K742" s="20">
        <f>SUBTOTAL(9,K741)</f>
        <v>2673.9789999999998</v>
      </c>
      <c r="L742" s="185"/>
    </row>
    <row r="743" spans="1:15">
      <c r="A743" s="110">
        <v>167</v>
      </c>
      <c r="B743" s="84"/>
      <c r="C743" s="83" t="s">
        <v>559</v>
      </c>
      <c r="D743" s="84" t="s">
        <v>28</v>
      </c>
      <c r="E743" s="85" t="s">
        <v>560</v>
      </c>
      <c r="F743" s="86">
        <v>0</v>
      </c>
      <c r="G743" s="161">
        <v>0.93899999999999995</v>
      </c>
      <c r="H743" s="86">
        <v>0.93899999999999995</v>
      </c>
      <c r="I743" s="87">
        <v>5</v>
      </c>
      <c r="J743" s="88">
        <v>270</v>
      </c>
      <c r="K743" s="19">
        <f>SUM(H743*I743*J743*1.21)</f>
        <v>1533.8564999999999</v>
      </c>
      <c r="L743" s="185"/>
    </row>
    <row r="744" spans="1:15">
      <c r="A744" s="111"/>
      <c r="B744" s="84"/>
      <c r="C744" s="83" t="s">
        <v>559</v>
      </c>
      <c r="D744" s="84" t="s">
        <v>28</v>
      </c>
      <c r="E744" s="85"/>
      <c r="F744" s="86">
        <v>0.93899999999999995</v>
      </c>
      <c r="G744" s="161">
        <v>1.69</v>
      </c>
      <c r="H744" s="86">
        <v>0.751</v>
      </c>
      <c r="I744" s="87">
        <v>5.0999999999999996</v>
      </c>
      <c r="J744" s="88">
        <v>270</v>
      </c>
      <c r="K744" s="19">
        <f>SUM(H744*I744*J744*1.21)</f>
        <v>1251.2936699999998</v>
      </c>
      <c r="L744" s="185"/>
    </row>
    <row r="745" spans="1:15">
      <c r="A745" s="111"/>
      <c r="B745" s="84"/>
      <c r="C745" s="83" t="s">
        <v>559</v>
      </c>
      <c r="D745" s="84" t="s">
        <v>28</v>
      </c>
      <c r="E745" s="91"/>
      <c r="F745" s="86">
        <v>1.69</v>
      </c>
      <c r="G745" s="161">
        <v>2.4489999999999998</v>
      </c>
      <c r="H745" s="86">
        <v>0.7589999999999999</v>
      </c>
      <c r="I745" s="87">
        <v>5.5</v>
      </c>
      <c r="J745" s="88">
        <v>270</v>
      </c>
      <c r="K745" s="19">
        <f>SUM(H745*I745*J745*1.21)</f>
        <v>1363.8091499999996</v>
      </c>
      <c r="L745" s="185"/>
    </row>
    <row r="746" spans="1:15">
      <c r="A746" s="229"/>
      <c r="B746" s="662" t="s">
        <v>561</v>
      </c>
      <c r="C746" s="663"/>
      <c r="D746" s="664"/>
      <c r="E746" s="163"/>
      <c r="F746" s="95"/>
      <c r="G746" s="162"/>
      <c r="H746" s="92">
        <f>SUBTOTAL(9,H743:H745)</f>
        <v>2.4489999999999998</v>
      </c>
      <c r="I746" s="96"/>
      <c r="J746" s="97"/>
      <c r="K746" s="20">
        <f>SUBTOTAL(9,K743:K745)</f>
        <v>4148.9593199999999</v>
      </c>
      <c r="L746" s="185"/>
    </row>
    <row r="747" spans="1:15">
      <c r="A747" s="250">
        <v>168</v>
      </c>
      <c r="B747" s="14"/>
      <c r="C747" s="34" t="s">
        <v>562</v>
      </c>
      <c r="D747" s="14" t="s">
        <v>37</v>
      </c>
      <c r="E747" s="274" t="s">
        <v>563</v>
      </c>
      <c r="F747" s="68">
        <v>2.0739999999999998</v>
      </c>
      <c r="G747" s="68">
        <v>2.6709999999999998</v>
      </c>
      <c r="H747" s="35">
        <f>G747-F747</f>
        <v>0.59699999999999998</v>
      </c>
      <c r="I747" s="146">
        <v>5.2</v>
      </c>
      <c r="J747" s="37">
        <v>400</v>
      </c>
      <c r="K747" s="19">
        <f>SUM(H747*I747*J747)</f>
        <v>1241.76</v>
      </c>
      <c r="L747" s="185"/>
    </row>
    <row r="748" spans="1:15">
      <c r="A748" s="251"/>
      <c r="B748" s="662" t="s">
        <v>564</v>
      </c>
      <c r="C748" s="663"/>
      <c r="D748" s="664"/>
      <c r="E748" s="255"/>
      <c r="F748" s="68"/>
      <c r="G748" s="68"/>
      <c r="H748" s="38">
        <f>SUM(H747:H747)</f>
        <v>0.59699999999999998</v>
      </c>
      <c r="I748" s="146"/>
      <c r="J748" s="37"/>
      <c r="K748" s="20">
        <f>SUBTOTAL(9,K747:K747)</f>
        <v>1241.76</v>
      </c>
      <c r="L748" s="243"/>
      <c r="M748" s="80"/>
      <c r="N748" s="80"/>
      <c r="O748" s="80"/>
    </row>
    <row r="749" spans="1:15">
      <c r="A749" s="237"/>
      <c r="B749" s="164"/>
      <c r="C749" s="164"/>
      <c r="D749" s="164"/>
      <c r="E749" s="409"/>
      <c r="F749" s="346"/>
      <c r="G749" s="346"/>
      <c r="H749" s="225"/>
      <c r="I749" s="218"/>
      <c r="J749" s="226"/>
      <c r="K749" s="126"/>
      <c r="L749" s="243"/>
      <c r="M749" s="80"/>
      <c r="N749" s="80"/>
      <c r="O749" s="80"/>
    </row>
    <row r="750" spans="1:15">
      <c r="A750" s="658">
        <v>25</v>
      </c>
      <c r="B750" s="658"/>
      <c r="C750" s="658"/>
      <c r="D750" s="658"/>
      <c r="E750" s="658"/>
      <c r="F750" s="658"/>
      <c r="G750" s="658"/>
      <c r="H750" s="658"/>
      <c r="I750" s="658"/>
      <c r="J750" s="658"/>
      <c r="K750" s="658"/>
      <c r="L750" s="243"/>
      <c r="M750" s="80"/>
      <c r="N750" s="80"/>
      <c r="O750" s="80"/>
    </row>
    <row r="751" spans="1:15" ht="15.75" thickBot="1">
      <c r="A751" s="658"/>
      <c r="B751" s="658"/>
      <c r="C751" s="658"/>
      <c r="D751" s="658"/>
      <c r="E751" s="658"/>
      <c r="F751" s="658"/>
      <c r="G751" s="658"/>
      <c r="H751" s="658"/>
      <c r="I751" s="658"/>
      <c r="J751" s="658"/>
      <c r="K751" s="658"/>
      <c r="L751" s="185"/>
    </row>
    <row r="752" spans="1:15" ht="36">
      <c r="A752" s="177" t="s">
        <v>0</v>
      </c>
      <c r="B752" s="178" t="s">
        <v>1</v>
      </c>
      <c r="C752" s="179" t="s">
        <v>2</v>
      </c>
      <c r="D752" s="180" t="s">
        <v>3</v>
      </c>
      <c r="E752" s="179" t="s">
        <v>4</v>
      </c>
      <c r="F752" s="687" t="s">
        <v>5</v>
      </c>
      <c r="G752" s="688"/>
      <c r="H752" s="181" t="s">
        <v>6</v>
      </c>
      <c r="I752" s="182" t="s">
        <v>7</v>
      </c>
      <c r="J752" s="183" t="s">
        <v>8</v>
      </c>
      <c r="K752" s="393" t="s">
        <v>9</v>
      </c>
      <c r="L752" s="185"/>
    </row>
    <row r="753" spans="1:12" ht="15.2" customHeight="1" thickBot="1">
      <c r="A753" s="186" t="s">
        <v>10</v>
      </c>
      <c r="B753" s="187"/>
      <c r="C753" s="188"/>
      <c r="D753" s="189"/>
      <c r="E753" s="190"/>
      <c r="F753" s="191" t="s">
        <v>11</v>
      </c>
      <c r="G753" s="192" t="s">
        <v>12</v>
      </c>
      <c r="H753" s="193" t="s">
        <v>13</v>
      </c>
      <c r="I753" s="194" t="s">
        <v>14</v>
      </c>
      <c r="J753" s="195" t="s">
        <v>15</v>
      </c>
      <c r="K753" s="394" t="s">
        <v>16</v>
      </c>
      <c r="L753" s="185"/>
    </row>
    <row r="754" spans="1:12" ht="4.1500000000000004" customHeight="1">
      <c r="A754" s="640"/>
      <c r="B754" s="198"/>
      <c r="C754" s="199"/>
      <c r="D754" s="198"/>
      <c r="E754" s="198"/>
      <c r="F754" s="201"/>
      <c r="G754" s="201"/>
      <c r="H754" s="201"/>
      <c r="I754" s="202"/>
      <c r="J754" s="199"/>
      <c r="K754" s="203"/>
      <c r="L754" s="185"/>
    </row>
    <row r="755" spans="1:12">
      <c r="A755" s="110">
        <v>169</v>
      </c>
      <c r="B755" s="84" t="s">
        <v>1034</v>
      </c>
      <c r="C755" s="83" t="s">
        <v>565</v>
      </c>
      <c r="D755" s="84" t="s">
        <v>28</v>
      </c>
      <c r="E755" s="85" t="s">
        <v>566</v>
      </c>
      <c r="F755" s="86">
        <v>0</v>
      </c>
      <c r="G755" s="86">
        <v>1.004</v>
      </c>
      <c r="H755" s="86">
        <v>1.004</v>
      </c>
      <c r="I755" s="87">
        <v>4</v>
      </c>
      <c r="J755" s="88">
        <v>270</v>
      </c>
      <c r="K755" s="19">
        <f>SUM(H755*I755*J755*1.21)</f>
        <v>1312.0272</v>
      </c>
      <c r="L755" s="204"/>
    </row>
    <row r="756" spans="1:12">
      <c r="A756" s="111"/>
      <c r="B756" s="84" t="s">
        <v>1034</v>
      </c>
      <c r="C756" s="83" t="s">
        <v>565</v>
      </c>
      <c r="D756" s="84" t="s">
        <v>28</v>
      </c>
      <c r="E756" s="91"/>
      <c r="F756" s="86">
        <v>1.004</v>
      </c>
      <c r="G756" s="86">
        <v>2.0649999999999999</v>
      </c>
      <c r="H756" s="86">
        <v>1.0609999999999999</v>
      </c>
      <c r="I756" s="87">
        <v>4</v>
      </c>
      <c r="J756" s="88">
        <v>270</v>
      </c>
      <c r="K756" s="19">
        <f>SUM(H756*I756*J756*1.21)</f>
        <v>1386.5147999999999</v>
      </c>
      <c r="L756" s="204"/>
    </row>
    <row r="757" spans="1:12">
      <c r="A757" s="229"/>
      <c r="B757" s="662" t="s">
        <v>567</v>
      </c>
      <c r="C757" s="663"/>
      <c r="D757" s="664"/>
      <c r="E757" s="91"/>
      <c r="F757" s="86"/>
      <c r="G757" s="86"/>
      <c r="H757" s="92">
        <f>SUBTOTAL(9,H755:H756)</f>
        <v>2.0649999999999999</v>
      </c>
      <c r="I757" s="87"/>
      <c r="J757" s="88"/>
      <c r="K757" s="20">
        <f>SUBTOTAL(9,K755:K756)</f>
        <v>2698.5419999999999</v>
      </c>
      <c r="L757" s="185"/>
    </row>
    <row r="758" spans="1:12">
      <c r="A758" s="250">
        <v>170</v>
      </c>
      <c r="B758" s="14"/>
      <c r="C758" s="34" t="s">
        <v>568</v>
      </c>
      <c r="D758" s="14" t="s">
        <v>37</v>
      </c>
      <c r="E758" s="274" t="s">
        <v>569</v>
      </c>
      <c r="F758" s="68">
        <v>0</v>
      </c>
      <c r="G758" s="68">
        <v>0.20799999999999999</v>
      </c>
      <c r="H758" s="35">
        <f>G758-F758</f>
        <v>0.20799999999999999</v>
      </c>
      <c r="I758" s="146">
        <v>5</v>
      </c>
      <c r="J758" s="37">
        <v>400</v>
      </c>
      <c r="K758" s="19">
        <f>SUM(H758*I758*J758)</f>
        <v>416</v>
      </c>
      <c r="L758" s="204"/>
    </row>
    <row r="759" spans="1:12">
      <c r="A759" s="125"/>
      <c r="B759" s="14"/>
      <c r="C759" s="34" t="s">
        <v>568</v>
      </c>
      <c r="D759" s="14" t="s">
        <v>37</v>
      </c>
      <c r="E759" s="259"/>
      <c r="F759" s="68">
        <v>1.7509999999999999</v>
      </c>
      <c r="G759" s="68">
        <v>2.637</v>
      </c>
      <c r="H759" s="35">
        <f>G759-F759</f>
        <v>0.88600000000000012</v>
      </c>
      <c r="I759" s="146">
        <v>5</v>
      </c>
      <c r="J759" s="37">
        <v>400</v>
      </c>
      <c r="K759" s="19">
        <f>SUM(H759*I759*J759)</f>
        <v>1772.0000000000002</v>
      </c>
      <c r="L759" s="204"/>
    </row>
    <row r="760" spans="1:12">
      <c r="A760" s="125"/>
      <c r="B760" s="14"/>
      <c r="C760" s="34" t="s">
        <v>568</v>
      </c>
      <c r="D760" s="14" t="s">
        <v>37</v>
      </c>
      <c r="E760" s="255"/>
      <c r="F760" s="68">
        <v>3.581</v>
      </c>
      <c r="G760" s="68">
        <v>4.444</v>
      </c>
      <c r="H760" s="35">
        <f>G760-F760</f>
        <v>0.86299999999999999</v>
      </c>
      <c r="I760" s="146">
        <v>5</v>
      </c>
      <c r="J760" s="37">
        <v>400</v>
      </c>
      <c r="K760" s="19">
        <f>SUM(H760*I760*J760)</f>
        <v>1725.9999999999998</v>
      </c>
      <c r="L760" s="204"/>
    </row>
    <row r="761" spans="1:12">
      <c r="A761" s="251"/>
      <c r="B761" s="751" t="s">
        <v>570</v>
      </c>
      <c r="C761" s="752"/>
      <c r="D761" s="753"/>
      <c r="E761" s="255"/>
      <c r="F761" s="68"/>
      <c r="G761" s="68"/>
      <c r="H761" s="38">
        <f>SUM(H758:H760)</f>
        <v>1.9570000000000001</v>
      </c>
      <c r="I761" s="146"/>
      <c r="J761" s="37"/>
      <c r="K761" s="20">
        <f>SUBTOTAL(9,K758:K760)</f>
        <v>3914</v>
      </c>
      <c r="L761" s="185"/>
    </row>
    <row r="762" spans="1:12">
      <c r="A762" s="232">
        <v>171</v>
      </c>
      <c r="B762" s="113"/>
      <c r="C762" s="121" t="s">
        <v>571</v>
      </c>
      <c r="D762" s="113" t="s">
        <v>110</v>
      </c>
      <c r="E762" s="270" t="s">
        <v>572</v>
      </c>
      <c r="F762" s="271">
        <v>2.4180000000000001</v>
      </c>
      <c r="G762" s="271">
        <v>2.742</v>
      </c>
      <c r="H762" s="214">
        <f>G762-F762</f>
        <v>0.32399999999999984</v>
      </c>
      <c r="I762" s="215">
        <v>5</v>
      </c>
      <c r="J762" s="217">
        <v>890</v>
      </c>
      <c r="K762" s="122">
        <f>SUM(H762*I762*J762)</f>
        <v>1441.7999999999993</v>
      </c>
      <c r="L762" s="204"/>
    </row>
    <row r="763" spans="1:12">
      <c r="A763" s="233"/>
      <c r="B763" s="113"/>
      <c r="C763" s="121" t="s">
        <v>571</v>
      </c>
      <c r="D763" s="113" t="s">
        <v>110</v>
      </c>
      <c r="E763" s="270"/>
      <c r="F763" s="271">
        <v>2.742</v>
      </c>
      <c r="G763" s="271">
        <v>6.476</v>
      </c>
      <c r="H763" s="214">
        <f>G763-F763</f>
        <v>3.734</v>
      </c>
      <c r="I763" s="215">
        <v>5.2</v>
      </c>
      <c r="J763" s="217">
        <v>385</v>
      </c>
      <c r="K763" s="122">
        <f>SUM(H763*I763*J763)</f>
        <v>7475.4680000000008</v>
      </c>
      <c r="L763" s="204"/>
    </row>
    <row r="764" spans="1:12">
      <c r="A764" s="228"/>
      <c r="B764" s="751" t="s">
        <v>949</v>
      </c>
      <c r="C764" s="752"/>
      <c r="D764" s="753"/>
      <c r="E764" s="270"/>
      <c r="F764" s="271"/>
      <c r="G764" s="271"/>
      <c r="H764" s="114">
        <f>SUBTOTAL(9,H762:H763)</f>
        <v>4.0579999999999998</v>
      </c>
      <c r="I764" s="115"/>
      <c r="J764" s="79"/>
      <c r="K764" s="79">
        <f>SUBTOTAL(9,K762:K763)</f>
        <v>8917.268</v>
      </c>
      <c r="L764" s="185"/>
    </row>
    <row r="765" spans="1:12">
      <c r="A765" s="235">
        <v>172</v>
      </c>
      <c r="B765" s="41"/>
      <c r="C765" s="41" t="s">
        <v>573</v>
      </c>
      <c r="D765" s="14" t="s">
        <v>18</v>
      </c>
      <c r="E765" s="55" t="s">
        <v>574</v>
      </c>
      <c r="F765" s="26">
        <v>0.48799999999999999</v>
      </c>
      <c r="G765" s="26">
        <v>1.1919999999999999</v>
      </c>
      <c r="H765" s="26">
        <f>G765-F765</f>
        <v>0.70399999999999996</v>
      </c>
      <c r="I765" s="142">
        <v>5.7</v>
      </c>
      <c r="J765" s="41">
        <v>314</v>
      </c>
      <c r="K765" s="19">
        <f>SUM(H765*I765*J765)</f>
        <v>1260.0191999999997</v>
      </c>
      <c r="L765" s="204"/>
    </row>
    <row r="766" spans="1:12">
      <c r="A766" s="231"/>
      <c r="B766" s="751" t="s">
        <v>950</v>
      </c>
      <c r="C766" s="752"/>
      <c r="D766" s="753"/>
      <c r="E766" s="56"/>
      <c r="F766" s="29"/>
      <c r="G766" s="29"/>
      <c r="H766" s="29">
        <f>SUM(H765:H765)</f>
        <v>0.70399999999999996</v>
      </c>
      <c r="I766" s="155"/>
      <c r="J766" s="154"/>
      <c r="K766" s="20">
        <f>SUM(K765:K765)</f>
        <v>1260.0191999999997</v>
      </c>
      <c r="L766" s="185"/>
    </row>
    <row r="767" spans="1:12">
      <c r="A767" s="235">
        <v>173</v>
      </c>
      <c r="B767" s="41"/>
      <c r="C767" s="41" t="s">
        <v>575</v>
      </c>
      <c r="D767" s="14" t="s">
        <v>18</v>
      </c>
      <c r="E767" s="55" t="s">
        <v>576</v>
      </c>
      <c r="F767" s="26">
        <v>0</v>
      </c>
      <c r="G767" s="26">
        <v>0.73899999999999999</v>
      </c>
      <c r="H767" s="26">
        <f>G767-F767</f>
        <v>0.73899999999999999</v>
      </c>
      <c r="I767" s="142">
        <v>3</v>
      </c>
      <c r="J767" s="41">
        <v>329</v>
      </c>
      <c r="K767" s="19">
        <f>SUM(H767*I767*J767)</f>
        <v>729.39300000000003</v>
      </c>
      <c r="L767" s="204"/>
    </row>
    <row r="768" spans="1:12">
      <c r="A768" s="230"/>
      <c r="B768" s="41"/>
      <c r="C768" s="41" t="s">
        <v>575</v>
      </c>
      <c r="D768" s="14" t="s">
        <v>18</v>
      </c>
      <c r="E768" s="55" t="s">
        <v>577</v>
      </c>
      <c r="F768" s="26">
        <v>0.73899999999999999</v>
      </c>
      <c r="G768" s="26">
        <v>1.516</v>
      </c>
      <c r="H768" s="26">
        <f>G768-F768</f>
        <v>0.77700000000000002</v>
      </c>
      <c r="I768" s="142">
        <v>3</v>
      </c>
      <c r="J768" s="41">
        <v>329</v>
      </c>
      <c r="K768" s="19">
        <f>SUM(H768*I768*J768)</f>
        <v>766.899</v>
      </c>
      <c r="L768" s="204"/>
    </row>
    <row r="769" spans="1:13">
      <c r="A769" s="231"/>
      <c r="B769" s="751" t="s">
        <v>578</v>
      </c>
      <c r="C769" s="752"/>
      <c r="D769" s="753"/>
      <c r="E769" s="56"/>
      <c r="F769" s="29"/>
      <c r="G769" s="29"/>
      <c r="H769" s="29">
        <f>SUM(H767:H768)</f>
        <v>1.516</v>
      </c>
      <c r="I769" s="155"/>
      <c r="J769" s="154"/>
      <c r="K769" s="20">
        <f>SUM(K767:K768)</f>
        <v>1496.2919999999999</v>
      </c>
      <c r="L769" s="185"/>
    </row>
    <row r="770" spans="1:13">
      <c r="A770" s="250">
        <v>174</v>
      </c>
      <c r="B770" s="14"/>
      <c r="C770" s="34" t="s">
        <v>579</v>
      </c>
      <c r="D770" s="14" t="s">
        <v>37</v>
      </c>
      <c r="E770" s="274" t="s">
        <v>580</v>
      </c>
      <c r="F770" s="68">
        <v>5.1660000000000004</v>
      </c>
      <c r="G770" s="68">
        <v>6.7779999999999996</v>
      </c>
      <c r="H770" s="35">
        <f>G770-F770</f>
        <v>1.6119999999999992</v>
      </c>
      <c r="I770" s="146">
        <v>4</v>
      </c>
      <c r="J770" s="37">
        <v>400</v>
      </c>
      <c r="K770" s="19">
        <f>SUM(H770*I770*J770)</f>
        <v>2579.1999999999989</v>
      </c>
      <c r="L770" s="204"/>
    </row>
    <row r="771" spans="1:13">
      <c r="A771" s="251"/>
      <c r="B771" s="751" t="s">
        <v>581</v>
      </c>
      <c r="C771" s="752"/>
      <c r="D771" s="753"/>
      <c r="E771" s="255"/>
      <c r="F771" s="68"/>
      <c r="G771" s="68"/>
      <c r="H771" s="38">
        <f>SUM(H770:H770)</f>
        <v>1.6119999999999992</v>
      </c>
      <c r="I771" s="146"/>
      <c r="J771" s="37"/>
      <c r="K771" s="20">
        <f>SUBTOTAL(9,K770:K770)</f>
        <v>2579.1999999999989</v>
      </c>
      <c r="L771" s="185"/>
    </row>
    <row r="772" spans="1:13">
      <c r="A772" s="749">
        <v>175</v>
      </c>
      <c r="B772" s="136"/>
      <c r="C772" s="69" t="s">
        <v>582</v>
      </c>
      <c r="D772" s="61" t="s">
        <v>46</v>
      </c>
      <c r="E772" s="67" t="s">
        <v>583</v>
      </c>
      <c r="F772" s="68">
        <v>0</v>
      </c>
      <c r="G772" s="68">
        <v>1.7649999999999999</v>
      </c>
      <c r="H772" s="35">
        <f>SUM(G772-F772)</f>
        <v>1.7649999999999999</v>
      </c>
      <c r="I772" s="148">
        <v>5</v>
      </c>
      <c r="J772" s="117">
        <v>400</v>
      </c>
      <c r="K772" s="19">
        <f>SUM(H772*I772*J772)</f>
        <v>3529.9999999999995</v>
      </c>
      <c r="L772" s="204"/>
    </row>
    <row r="773" spans="1:13">
      <c r="A773" s="750"/>
      <c r="B773" s="751" t="s">
        <v>951</v>
      </c>
      <c r="C773" s="752"/>
      <c r="D773" s="753"/>
      <c r="E773" s="124"/>
      <c r="F773" s="74"/>
      <c r="G773" s="74"/>
      <c r="H773" s="38">
        <f>SUM(H772)</f>
        <v>1.7649999999999999</v>
      </c>
      <c r="I773" s="145"/>
      <c r="J773" s="119"/>
      <c r="K773" s="20">
        <f>SUM(K772)</f>
        <v>3529.9999999999995</v>
      </c>
      <c r="L773" s="185"/>
    </row>
    <row r="774" spans="1:13">
      <c r="A774" s="110">
        <v>176</v>
      </c>
      <c r="B774" s="84"/>
      <c r="C774" s="83" t="s">
        <v>584</v>
      </c>
      <c r="D774" s="84" t="s">
        <v>28</v>
      </c>
      <c r="E774" s="91" t="s">
        <v>585</v>
      </c>
      <c r="F774" s="86">
        <v>1.56</v>
      </c>
      <c r="G774" s="86">
        <v>3.1589999999999998</v>
      </c>
      <c r="H774" s="86">
        <v>1.5989999999999998</v>
      </c>
      <c r="I774" s="87">
        <v>4.5</v>
      </c>
      <c r="J774" s="88">
        <v>270</v>
      </c>
      <c r="K774" s="19">
        <f>SUM(H774*I774*J774*1.21)</f>
        <v>2350.7698499999997</v>
      </c>
      <c r="L774" s="204"/>
    </row>
    <row r="775" spans="1:13">
      <c r="A775" s="229"/>
      <c r="B775" s="662" t="s">
        <v>586</v>
      </c>
      <c r="C775" s="663"/>
      <c r="D775" s="664"/>
      <c r="E775" s="163"/>
      <c r="F775" s="95"/>
      <c r="G775" s="95"/>
      <c r="H775" s="92">
        <f>SUBTOTAL(9,H774)</f>
        <v>1.5989999999999998</v>
      </c>
      <c r="I775" s="96"/>
      <c r="J775" s="97"/>
      <c r="K775" s="20">
        <f>SUBTOTAL(9,K774)</f>
        <v>2350.7698499999997</v>
      </c>
      <c r="L775" s="185"/>
    </row>
    <row r="776" spans="1:13" ht="30.75" customHeight="1">
      <c r="A776" s="737">
        <v>177</v>
      </c>
      <c r="B776" s="121"/>
      <c r="C776" s="121" t="s">
        <v>948</v>
      </c>
      <c r="D776" s="121" t="s">
        <v>106</v>
      </c>
      <c r="E776" s="351" t="s">
        <v>587</v>
      </c>
      <c r="F776" s="280">
        <v>0</v>
      </c>
      <c r="G776" s="68">
        <v>0.3</v>
      </c>
      <c r="H776" s="35">
        <f>G776-F776</f>
        <v>0.3</v>
      </c>
      <c r="I776" s="146">
        <v>5</v>
      </c>
      <c r="J776" s="37">
        <v>330</v>
      </c>
      <c r="K776" s="19">
        <f>SUM(H776*I776*J776)</f>
        <v>495</v>
      </c>
      <c r="L776" s="204"/>
    </row>
    <row r="777" spans="1:13">
      <c r="A777" s="738">
        <v>37</v>
      </c>
      <c r="B777" s="279"/>
      <c r="C777" s="121" t="s">
        <v>948</v>
      </c>
      <c r="D777" s="279" t="s">
        <v>106</v>
      </c>
      <c r="E777" s="293"/>
      <c r="F777" s="280">
        <v>0.66300000000000003</v>
      </c>
      <c r="G777" s="68">
        <v>0.88100000000000001</v>
      </c>
      <c r="H777" s="35">
        <f>G777-F777</f>
        <v>0.21799999999999997</v>
      </c>
      <c r="I777" s="146">
        <v>5</v>
      </c>
      <c r="J777" s="37">
        <v>450</v>
      </c>
      <c r="K777" s="19">
        <f>SUM(H777*I777*J777)</f>
        <v>490.49999999999994</v>
      </c>
      <c r="L777" s="204"/>
    </row>
    <row r="778" spans="1:13">
      <c r="A778" s="738">
        <v>37</v>
      </c>
      <c r="B778" s="279"/>
      <c r="C778" s="121" t="s">
        <v>948</v>
      </c>
      <c r="D778" s="279" t="s">
        <v>106</v>
      </c>
      <c r="E778" s="291"/>
      <c r="F778" s="280">
        <v>2.1819999999999999</v>
      </c>
      <c r="G778" s="68">
        <v>3.0720000000000001</v>
      </c>
      <c r="H778" s="35">
        <f>G778-F778</f>
        <v>0.89000000000000012</v>
      </c>
      <c r="I778" s="146">
        <v>4</v>
      </c>
      <c r="J778" s="37">
        <v>450</v>
      </c>
      <c r="K778" s="19">
        <f>SUM(H778*I778*J778)</f>
        <v>1602.0000000000002</v>
      </c>
      <c r="L778" s="204"/>
    </row>
    <row r="779" spans="1:13">
      <c r="A779" s="738">
        <v>37</v>
      </c>
      <c r="B779" s="279"/>
      <c r="C779" s="121" t="s">
        <v>948</v>
      </c>
      <c r="D779" s="279" t="s">
        <v>106</v>
      </c>
      <c r="E779" s="291"/>
      <c r="F779" s="280">
        <v>3.0720000000000001</v>
      </c>
      <c r="G779" s="68">
        <v>4.3440000000000003</v>
      </c>
      <c r="H779" s="35">
        <f>G779-F779</f>
        <v>1.2720000000000002</v>
      </c>
      <c r="I779" s="146">
        <v>4</v>
      </c>
      <c r="J779" s="37">
        <v>450</v>
      </c>
      <c r="K779" s="19">
        <f>SUM(H779*I779*J779)</f>
        <v>2289.6000000000004</v>
      </c>
      <c r="L779" s="204"/>
    </row>
    <row r="780" spans="1:13">
      <c r="A780" s="738">
        <v>37</v>
      </c>
      <c r="B780" s="292"/>
      <c r="C780" s="121" t="s">
        <v>948</v>
      </c>
      <c r="D780" s="292" t="s">
        <v>106</v>
      </c>
      <c r="E780" s="293"/>
      <c r="F780" s="280">
        <v>4.3440000000000003</v>
      </c>
      <c r="G780" s="68">
        <v>5.5309999999999997</v>
      </c>
      <c r="H780" s="35">
        <f>G780-F780</f>
        <v>1.1869999999999994</v>
      </c>
      <c r="I780" s="146">
        <v>4</v>
      </c>
      <c r="J780" s="37">
        <v>450</v>
      </c>
      <c r="K780" s="19">
        <f>SUM(H780*I780*J780)</f>
        <v>2136.599999999999</v>
      </c>
      <c r="L780" s="204"/>
    </row>
    <row r="781" spans="1:13">
      <c r="A781" s="465"/>
      <c r="B781" s="751" t="s">
        <v>588</v>
      </c>
      <c r="C781" s="752"/>
      <c r="D781" s="753"/>
      <c r="E781" s="476"/>
      <c r="F781" s="282"/>
      <c r="G781" s="74"/>
      <c r="H781" s="38">
        <f>SUBTOTAL(9,H776:H780)</f>
        <v>3.867</v>
      </c>
      <c r="I781" s="147"/>
      <c r="J781" s="40"/>
      <c r="K781" s="20">
        <f>SUBTOTAL(9,K776:K780)</f>
        <v>7013.6999999999989</v>
      </c>
      <c r="L781" s="185"/>
    </row>
    <row r="782" spans="1:13">
      <c r="A782" s="250">
        <v>178</v>
      </c>
      <c r="B782" s="14"/>
      <c r="C782" s="34" t="s">
        <v>589</v>
      </c>
      <c r="D782" s="14" t="s">
        <v>43</v>
      </c>
      <c r="E782" s="67" t="s">
        <v>590</v>
      </c>
      <c r="F782" s="68">
        <v>0</v>
      </c>
      <c r="G782" s="68">
        <v>7.7679999999999998</v>
      </c>
      <c r="H782" s="35">
        <f>G782-F782</f>
        <v>7.7679999999999998</v>
      </c>
      <c r="I782" s="146">
        <v>5</v>
      </c>
      <c r="J782" s="37">
        <v>480</v>
      </c>
      <c r="K782" s="19">
        <f>SUM(H782*I782*J782)</f>
        <v>18643.199999999997</v>
      </c>
      <c r="L782" s="185"/>
    </row>
    <row r="783" spans="1:13">
      <c r="A783" s="251"/>
      <c r="B783" s="751" t="s">
        <v>591</v>
      </c>
      <c r="C783" s="752"/>
      <c r="D783" s="753"/>
      <c r="E783" s="257"/>
      <c r="F783" s="68"/>
      <c r="G783" s="68"/>
      <c r="H783" s="38">
        <f>SUM(H782)</f>
        <v>7.7679999999999998</v>
      </c>
      <c r="I783" s="146"/>
      <c r="J783" s="37"/>
      <c r="K783" s="20">
        <f>SUM(K782)</f>
        <v>18643.199999999997</v>
      </c>
      <c r="L783" s="243"/>
      <c r="M783" s="80"/>
    </row>
    <row r="784" spans="1:13">
      <c r="A784" s="237"/>
      <c r="B784" s="241"/>
      <c r="C784" s="490"/>
      <c r="D784" s="490"/>
      <c r="E784" s="409"/>
      <c r="F784" s="346"/>
      <c r="G784" s="346"/>
      <c r="H784" s="225"/>
      <c r="I784" s="218"/>
      <c r="J784" s="226"/>
      <c r="K784" s="126"/>
      <c r="L784" s="243"/>
      <c r="M784" s="80"/>
    </row>
    <row r="785" spans="1:12" ht="15.75" thickBot="1">
      <c r="A785" s="658">
        <v>26</v>
      </c>
      <c r="B785" s="658"/>
      <c r="C785" s="658"/>
      <c r="D785" s="658"/>
      <c r="E785" s="658"/>
      <c r="F785" s="658"/>
      <c r="G785" s="658"/>
      <c r="H785" s="658"/>
      <c r="I785" s="658"/>
      <c r="J785" s="658"/>
      <c r="K785" s="658"/>
      <c r="L785" s="185"/>
    </row>
    <row r="786" spans="1:12" ht="36">
      <c r="A786" s="177" t="s">
        <v>0</v>
      </c>
      <c r="B786" s="178" t="s">
        <v>1</v>
      </c>
      <c r="C786" s="179" t="s">
        <v>2</v>
      </c>
      <c r="D786" s="180" t="s">
        <v>3</v>
      </c>
      <c r="E786" s="179" t="s">
        <v>4</v>
      </c>
      <c r="F786" s="687" t="s">
        <v>5</v>
      </c>
      <c r="G786" s="688"/>
      <c r="H786" s="181" t="s">
        <v>6</v>
      </c>
      <c r="I786" s="182" t="s">
        <v>7</v>
      </c>
      <c r="J786" s="183" t="s">
        <v>8</v>
      </c>
      <c r="K786" s="393" t="s">
        <v>9</v>
      </c>
      <c r="L786" s="185"/>
    </row>
    <row r="787" spans="1:12" ht="15.2" customHeight="1" thickBot="1">
      <c r="A787" s="186" t="s">
        <v>10</v>
      </c>
      <c r="B787" s="187"/>
      <c r="C787" s="188"/>
      <c r="D787" s="189"/>
      <c r="E787" s="190"/>
      <c r="F787" s="191" t="s">
        <v>11</v>
      </c>
      <c r="G787" s="192" t="s">
        <v>12</v>
      </c>
      <c r="H787" s="193" t="s">
        <v>13</v>
      </c>
      <c r="I787" s="194" t="s">
        <v>14</v>
      </c>
      <c r="J787" s="195" t="s">
        <v>15</v>
      </c>
      <c r="K787" s="394" t="s">
        <v>16</v>
      </c>
      <c r="L787" s="185"/>
    </row>
    <row r="788" spans="1:12" ht="4.1500000000000004" customHeight="1">
      <c r="A788" s="640"/>
      <c r="B788" s="198"/>
      <c r="C788" s="199"/>
      <c r="D788" s="198"/>
      <c r="E788" s="198"/>
      <c r="F788" s="201"/>
      <c r="G788" s="201"/>
      <c r="H788" s="201"/>
      <c r="I788" s="202"/>
      <c r="J788" s="199"/>
      <c r="K788" s="203"/>
      <c r="L788" s="185"/>
    </row>
    <row r="789" spans="1:12" ht="15" customHeight="1">
      <c r="A789" s="250">
        <v>179</v>
      </c>
      <c r="B789" s="14"/>
      <c r="C789" s="34" t="s">
        <v>592</v>
      </c>
      <c r="D789" s="14" t="s">
        <v>43</v>
      </c>
      <c r="E789" s="67" t="s">
        <v>593</v>
      </c>
      <c r="F789" s="68">
        <v>0</v>
      </c>
      <c r="G789" s="68">
        <v>2.7959999999999998</v>
      </c>
      <c r="H789" s="35">
        <f>G789-F789</f>
        <v>2.7959999999999998</v>
      </c>
      <c r="I789" s="146">
        <v>5</v>
      </c>
      <c r="J789" s="37">
        <v>480</v>
      </c>
      <c r="K789" s="19">
        <f>SUM(H789*I789*J789)</f>
        <v>6710.4</v>
      </c>
      <c r="L789" s="185"/>
    </row>
    <row r="790" spans="1:12" ht="15" customHeight="1">
      <c r="A790" s="251"/>
      <c r="B790" s="751" t="s">
        <v>594</v>
      </c>
      <c r="C790" s="752"/>
      <c r="D790" s="753"/>
      <c r="E790" s="257"/>
      <c r="F790" s="68"/>
      <c r="G790" s="68"/>
      <c r="H790" s="38">
        <f>SUM(H789)</f>
        <v>2.7959999999999998</v>
      </c>
      <c r="I790" s="146"/>
      <c r="J790" s="37"/>
      <c r="K790" s="20">
        <f>SUM(K789)</f>
        <v>6710.4</v>
      </c>
      <c r="L790" s="185"/>
    </row>
    <row r="791" spans="1:12">
      <c r="A791" s="250">
        <v>180</v>
      </c>
      <c r="B791" s="14"/>
      <c r="C791" s="34" t="s">
        <v>595</v>
      </c>
      <c r="D791" s="14" t="s">
        <v>18</v>
      </c>
      <c r="E791" s="67" t="s">
        <v>596</v>
      </c>
      <c r="F791" s="68">
        <v>0</v>
      </c>
      <c r="G791" s="68">
        <v>0.56899999999999995</v>
      </c>
      <c r="H791" s="35">
        <f>G791-F791</f>
        <v>0.56899999999999995</v>
      </c>
      <c r="I791" s="36">
        <v>5.7</v>
      </c>
      <c r="J791" s="37">
        <v>329</v>
      </c>
      <c r="K791" s="19">
        <f>SUM(H791*I791*J791)</f>
        <v>1067.0456999999999</v>
      </c>
      <c r="L791" s="204"/>
    </row>
    <row r="792" spans="1:12">
      <c r="A792" s="125"/>
      <c r="B792" s="14"/>
      <c r="C792" s="34" t="s">
        <v>595</v>
      </c>
      <c r="D792" s="14" t="s">
        <v>18</v>
      </c>
      <c r="E792" s="407" t="s">
        <v>597</v>
      </c>
      <c r="F792" s="68">
        <v>1.2010000000000001</v>
      </c>
      <c r="G792" s="68">
        <v>1.6779999999999999</v>
      </c>
      <c r="H792" s="35">
        <f>G792-F792</f>
        <v>0.47699999999999987</v>
      </c>
      <c r="I792" s="36">
        <v>5.4</v>
      </c>
      <c r="J792" s="37">
        <v>855</v>
      </c>
      <c r="K792" s="19">
        <f>SUM(H792*I792*J792)</f>
        <v>2202.3089999999997</v>
      </c>
      <c r="L792" s="204"/>
    </row>
    <row r="793" spans="1:12">
      <c r="A793" s="125"/>
      <c r="B793" s="14"/>
      <c r="C793" s="34" t="s">
        <v>595</v>
      </c>
      <c r="D793" s="14" t="s">
        <v>18</v>
      </c>
      <c r="E793" s="255" t="s">
        <v>598</v>
      </c>
      <c r="F793" s="68">
        <v>1.6779999999999999</v>
      </c>
      <c r="G793" s="68">
        <v>2.33</v>
      </c>
      <c r="H793" s="35">
        <f>G793-F793</f>
        <v>0.65200000000000014</v>
      </c>
      <c r="I793" s="36">
        <v>5.0999999999999996</v>
      </c>
      <c r="J793" s="37">
        <v>360</v>
      </c>
      <c r="K793" s="19">
        <f>SUM(H793*I793*J793)</f>
        <v>1197.0720000000001</v>
      </c>
      <c r="L793" s="204"/>
    </row>
    <row r="794" spans="1:12">
      <c r="A794" s="125"/>
      <c r="B794" s="14"/>
      <c r="C794" s="34" t="s">
        <v>595</v>
      </c>
      <c r="D794" s="14" t="s">
        <v>18</v>
      </c>
      <c r="E794" s="255" t="s">
        <v>599</v>
      </c>
      <c r="F794" s="68">
        <v>2.33</v>
      </c>
      <c r="G794" s="68">
        <v>2.4569999999999999</v>
      </c>
      <c r="H794" s="35">
        <f>G794-F794</f>
        <v>0.12699999999999978</v>
      </c>
      <c r="I794" s="36">
        <v>5.0999999999999996</v>
      </c>
      <c r="J794" s="37">
        <v>855</v>
      </c>
      <c r="K794" s="19">
        <f>SUM(H794*I794*J794)</f>
        <v>553.78349999999898</v>
      </c>
      <c r="L794" s="204"/>
    </row>
    <row r="795" spans="1:12">
      <c r="A795" s="251"/>
      <c r="B795" s="751" t="s">
        <v>600</v>
      </c>
      <c r="C795" s="752"/>
      <c r="D795" s="753"/>
      <c r="E795" s="257"/>
      <c r="F795" s="74"/>
      <c r="G795" s="74"/>
      <c r="H795" s="38">
        <f>SUM(H791:H794)</f>
        <v>1.8249999999999997</v>
      </c>
      <c r="I795" s="39"/>
      <c r="J795" s="40"/>
      <c r="K795" s="20">
        <f>SUM(K791:K794)</f>
        <v>5020.2101999999986</v>
      </c>
      <c r="L795" s="185"/>
    </row>
    <row r="796" spans="1:12">
      <c r="A796" s="232">
        <v>181</v>
      </c>
      <c r="B796" s="149"/>
      <c r="C796" s="121" t="s">
        <v>601</v>
      </c>
      <c r="D796" s="113" t="s">
        <v>110</v>
      </c>
      <c r="E796" s="270" t="s">
        <v>602</v>
      </c>
      <c r="F796" s="271">
        <v>2.4820000000000002</v>
      </c>
      <c r="G796" s="271">
        <v>2.5720000000000001</v>
      </c>
      <c r="H796" s="214">
        <f>G796-F796</f>
        <v>8.9999999999999858E-2</v>
      </c>
      <c r="I796" s="215">
        <v>5.2</v>
      </c>
      <c r="J796" s="217">
        <v>890</v>
      </c>
      <c r="K796" s="122">
        <f>SUM(H796*I796*J796)</f>
        <v>416.51999999999936</v>
      </c>
      <c r="L796" s="204"/>
    </row>
    <row r="797" spans="1:12">
      <c r="A797" s="233"/>
      <c r="B797" s="149"/>
      <c r="C797" s="121" t="s">
        <v>601</v>
      </c>
      <c r="D797" s="113" t="s">
        <v>110</v>
      </c>
      <c r="E797" s="270"/>
      <c r="F797" s="271">
        <v>2.5720000000000001</v>
      </c>
      <c r="G797" s="271">
        <v>5.9409999999999998</v>
      </c>
      <c r="H797" s="214">
        <f>G797-F797</f>
        <v>3.3689999999999998</v>
      </c>
      <c r="I797" s="215">
        <v>5.2</v>
      </c>
      <c r="J797" s="217">
        <v>385</v>
      </c>
      <c r="K797" s="122">
        <f>SUM(H797*I797*J797)</f>
        <v>6744.7379999999994</v>
      </c>
      <c r="L797" s="204"/>
    </row>
    <row r="798" spans="1:12">
      <c r="A798" s="228"/>
      <c r="B798" s="751" t="s">
        <v>953</v>
      </c>
      <c r="C798" s="752"/>
      <c r="D798" s="753"/>
      <c r="E798" s="270"/>
      <c r="F798" s="271"/>
      <c r="G798" s="271"/>
      <c r="H798" s="114">
        <f>SUBTOTAL(9,H796:H797)</f>
        <v>3.4589999999999996</v>
      </c>
      <c r="I798" s="115"/>
      <c r="J798" s="79"/>
      <c r="K798" s="79">
        <f>SUBTOTAL(9,K796:K797)</f>
        <v>7161.2579999999989</v>
      </c>
      <c r="L798" s="185"/>
    </row>
    <row r="799" spans="1:12">
      <c r="A799" s="250">
        <v>182</v>
      </c>
      <c r="B799" s="14"/>
      <c r="C799" s="34" t="s">
        <v>603</v>
      </c>
      <c r="D799" s="14" t="s">
        <v>37</v>
      </c>
      <c r="E799" s="67" t="s">
        <v>604</v>
      </c>
      <c r="F799" s="68">
        <v>0</v>
      </c>
      <c r="G799" s="68">
        <v>0.91400000000000003</v>
      </c>
      <c r="H799" s="35">
        <f>G799-F799</f>
        <v>0.91400000000000003</v>
      </c>
      <c r="I799" s="146">
        <v>3.8</v>
      </c>
      <c r="J799" s="37">
        <v>400</v>
      </c>
      <c r="K799" s="19">
        <f>SUM(H799*I799*J799)</f>
        <v>1389.28</v>
      </c>
      <c r="L799" s="204"/>
    </row>
    <row r="800" spans="1:12">
      <c r="A800" s="125"/>
      <c r="B800" s="14"/>
      <c r="C800" s="34" t="s">
        <v>603</v>
      </c>
      <c r="D800" s="14" t="s">
        <v>37</v>
      </c>
      <c r="E800" s="407"/>
      <c r="F800" s="68">
        <v>0.91400000000000003</v>
      </c>
      <c r="G800" s="68">
        <v>1.7629999999999999</v>
      </c>
      <c r="H800" s="35">
        <f>G800-F800</f>
        <v>0.84899999999999987</v>
      </c>
      <c r="I800" s="146">
        <v>3.8</v>
      </c>
      <c r="J800" s="37">
        <v>400</v>
      </c>
      <c r="K800" s="19">
        <f>SUM(H800*I800*J800)</f>
        <v>1290.4799999999998</v>
      </c>
      <c r="L800" s="204"/>
    </row>
    <row r="801" spans="1:12">
      <c r="A801" s="251"/>
      <c r="B801" s="751" t="s">
        <v>605</v>
      </c>
      <c r="C801" s="752"/>
      <c r="D801" s="753"/>
      <c r="E801" s="255"/>
      <c r="F801" s="68"/>
      <c r="G801" s="68"/>
      <c r="H801" s="38">
        <f>SUM(H799:H800)</f>
        <v>1.7629999999999999</v>
      </c>
      <c r="I801" s="146"/>
      <c r="J801" s="37"/>
      <c r="K801" s="20">
        <f>SUBTOTAL(9,K799:K800)</f>
        <v>2679.7599999999998</v>
      </c>
      <c r="L801" s="185"/>
    </row>
    <row r="802" spans="1:12">
      <c r="A802" s="250">
        <v>183</v>
      </c>
      <c r="B802" s="14"/>
      <c r="C802" s="34" t="s">
        <v>606</v>
      </c>
      <c r="D802" s="14" t="s">
        <v>37</v>
      </c>
      <c r="E802" s="274" t="s">
        <v>607</v>
      </c>
      <c r="F802" s="68">
        <v>0</v>
      </c>
      <c r="G802" s="68">
        <v>0.13600000000000001</v>
      </c>
      <c r="H802" s="35">
        <f>G802-F802</f>
        <v>0.13600000000000001</v>
      </c>
      <c r="I802" s="146">
        <v>4</v>
      </c>
      <c r="J802" s="37">
        <v>750</v>
      </c>
      <c r="K802" s="19">
        <f>SUM(H802*I802*J802)</f>
        <v>408.00000000000006</v>
      </c>
      <c r="L802" s="204"/>
    </row>
    <row r="803" spans="1:12">
      <c r="A803" s="251"/>
      <c r="B803" s="751" t="s">
        <v>608</v>
      </c>
      <c r="C803" s="752"/>
      <c r="D803" s="753"/>
      <c r="E803" s="255"/>
      <c r="F803" s="68"/>
      <c r="G803" s="68"/>
      <c r="H803" s="38">
        <f>SUM(H802:H802)</f>
        <v>0.13600000000000001</v>
      </c>
      <c r="I803" s="146"/>
      <c r="J803" s="37"/>
      <c r="K803" s="20">
        <f>SUBTOTAL(9,K802:K802)</f>
        <v>408.00000000000006</v>
      </c>
      <c r="L803" s="185"/>
    </row>
    <row r="804" spans="1:12">
      <c r="A804" s="250">
        <v>184</v>
      </c>
      <c r="B804" s="14"/>
      <c r="C804" s="34" t="s">
        <v>609</v>
      </c>
      <c r="D804" s="14" t="s">
        <v>18</v>
      </c>
      <c r="E804" s="407" t="s">
        <v>610</v>
      </c>
      <c r="F804" s="68">
        <v>2.9550000000000001</v>
      </c>
      <c r="G804" s="68">
        <v>3.9820000000000002</v>
      </c>
      <c r="H804" s="35">
        <f>G804-F804</f>
        <v>1.0270000000000001</v>
      </c>
      <c r="I804" s="36">
        <v>5.8</v>
      </c>
      <c r="J804" s="37">
        <v>694</v>
      </c>
      <c r="K804" s="19">
        <f>SUM(H804*I804*J804)</f>
        <v>4133.8804000000009</v>
      </c>
      <c r="L804" s="204"/>
    </row>
    <row r="805" spans="1:12">
      <c r="A805" s="125"/>
      <c r="B805" s="751" t="s">
        <v>611</v>
      </c>
      <c r="C805" s="752"/>
      <c r="D805" s="753"/>
      <c r="E805" s="255"/>
      <c r="F805" s="74"/>
      <c r="G805" s="74"/>
      <c r="H805" s="38">
        <f>SUM(H804:H804)</f>
        <v>1.0270000000000001</v>
      </c>
      <c r="I805" s="39"/>
      <c r="J805" s="40"/>
      <c r="K805" s="20">
        <f>SUM(K804:K804)</f>
        <v>4133.8804000000009</v>
      </c>
      <c r="L805" s="185"/>
    </row>
    <row r="806" spans="1:12">
      <c r="A806" s="110">
        <v>185</v>
      </c>
      <c r="B806" s="84"/>
      <c r="C806" s="83" t="s">
        <v>612</v>
      </c>
      <c r="D806" s="84" t="s">
        <v>28</v>
      </c>
      <c r="E806" s="85" t="s">
        <v>613</v>
      </c>
      <c r="F806" s="86">
        <v>0</v>
      </c>
      <c r="G806" s="161">
        <v>0.70899999999999996</v>
      </c>
      <c r="H806" s="86">
        <v>0.70899999999999996</v>
      </c>
      <c r="I806" s="87">
        <v>4.5</v>
      </c>
      <c r="J806" s="88">
        <v>350</v>
      </c>
      <c r="K806" s="19">
        <f>SUM(H806*I806*J806*1.21)</f>
        <v>1351.1767499999999</v>
      </c>
      <c r="L806" s="204"/>
    </row>
    <row r="807" spans="1:12">
      <c r="A807" s="111"/>
      <c r="B807" s="84"/>
      <c r="C807" s="83" t="s">
        <v>612</v>
      </c>
      <c r="D807" s="84" t="s">
        <v>28</v>
      </c>
      <c r="E807" s="91"/>
      <c r="F807" s="86">
        <v>0.70899999999999996</v>
      </c>
      <c r="G807" s="161">
        <v>1.5309999999999999</v>
      </c>
      <c r="H807" s="86">
        <v>0.82199999999999995</v>
      </c>
      <c r="I807" s="87">
        <v>4.5</v>
      </c>
      <c r="J807" s="88">
        <v>550</v>
      </c>
      <c r="K807" s="19">
        <f>SUM(H807*I807*J807*1.21)</f>
        <v>2461.6844999999998</v>
      </c>
      <c r="L807" s="204"/>
    </row>
    <row r="808" spans="1:12">
      <c r="A808" s="111"/>
      <c r="B808" s="84"/>
      <c r="C808" s="83" t="s">
        <v>612</v>
      </c>
      <c r="D808" s="84" t="s">
        <v>28</v>
      </c>
      <c r="E808" s="98"/>
      <c r="F808" s="86">
        <v>2.1150000000000002</v>
      </c>
      <c r="G808" s="161">
        <v>3.726</v>
      </c>
      <c r="H808" s="86">
        <v>1.6109999999999998</v>
      </c>
      <c r="I808" s="87">
        <v>5</v>
      </c>
      <c r="J808" s="88">
        <v>350</v>
      </c>
      <c r="K808" s="19">
        <f>SUM(H808*I808*J808*1.21)</f>
        <v>3411.2925</v>
      </c>
      <c r="L808" s="204"/>
    </row>
    <row r="809" spans="1:12">
      <c r="A809" s="229"/>
      <c r="B809" s="662" t="s">
        <v>614</v>
      </c>
      <c r="C809" s="663"/>
      <c r="D809" s="664"/>
      <c r="E809" s="94"/>
      <c r="F809" s="95"/>
      <c r="G809" s="162"/>
      <c r="H809" s="92">
        <f>SUBTOTAL(9,H806:H808)</f>
        <v>3.1419999999999995</v>
      </c>
      <c r="I809" s="96"/>
      <c r="J809" s="97"/>
      <c r="K809" s="20">
        <f>SUBTOTAL(9,K806:K808)</f>
        <v>7224.1537499999995</v>
      </c>
      <c r="L809" s="185"/>
    </row>
    <row r="810" spans="1:12">
      <c r="A810" s="110">
        <v>186</v>
      </c>
      <c r="B810" s="84"/>
      <c r="C810" s="83" t="s">
        <v>615</v>
      </c>
      <c r="D810" s="84" t="s">
        <v>28</v>
      </c>
      <c r="E810" s="85" t="s">
        <v>616</v>
      </c>
      <c r="F810" s="86">
        <v>0</v>
      </c>
      <c r="G810" s="86">
        <v>0.997</v>
      </c>
      <c r="H810" s="86">
        <v>0.997</v>
      </c>
      <c r="I810" s="87">
        <v>4.5</v>
      </c>
      <c r="J810" s="88">
        <v>270</v>
      </c>
      <c r="K810" s="19">
        <f>SUM(H810*I810*J810*1.21)</f>
        <v>1465.73955</v>
      </c>
      <c r="L810" s="204"/>
    </row>
    <row r="811" spans="1:12">
      <c r="A811" s="111"/>
      <c r="B811" s="84"/>
      <c r="C811" s="83" t="s">
        <v>615</v>
      </c>
      <c r="D811" s="84" t="s">
        <v>28</v>
      </c>
      <c r="E811" s="91"/>
      <c r="F811" s="86">
        <v>0.997</v>
      </c>
      <c r="G811" s="86">
        <v>1.5780000000000001</v>
      </c>
      <c r="H811" s="86">
        <v>0.58100000000000007</v>
      </c>
      <c r="I811" s="87">
        <v>4.5</v>
      </c>
      <c r="J811" s="88">
        <v>550</v>
      </c>
      <c r="K811" s="19">
        <f>SUM(H811*I811*J811*1.21)</f>
        <v>1739.9497500000004</v>
      </c>
      <c r="L811" s="204"/>
    </row>
    <row r="812" spans="1:12">
      <c r="A812" s="111"/>
      <c r="B812" s="84"/>
      <c r="C812" s="83" t="s">
        <v>615</v>
      </c>
      <c r="D812" s="84" t="s">
        <v>28</v>
      </c>
      <c r="E812" s="98"/>
      <c r="F812" s="86">
        <v>1.5780000000000001</v>
      </c>
      <c r="G812" s="86">
        <v>2.56</v>
      </c>
      <c r="H812" s="86">
        <v>0.98199999999999998</v>
      </c>
      <c r="I812" s="87">
        <v>4.5999999999999996</v>
      </c>
      <c r="J812" s="88">
        <v>270</v>
      </c>
      <c r="K812" s="19">
        <f>SUM(H812*I812*J812*1.21)</f>
        <v>1475.7692399999999</v>
      </c>
      <c r="L812" s="204"/>
    </row>
    <row r="813" spans="1:12">
      <c r="A813" s="229"/>
      <c r="B813" s="662" t="s">
        <v>952</v>
      </c>
      <c r="C813" s="663"/>
      <c r="D813" s="664"/>
      <c r="E813" s="98"/>
      <c r="F813" s="86"/>
      <c r="G813" s="86"/>
      <c r="H813" s="92">
        <f>SUBTOTAL(9,H810:H812)</f>
        <v>2.56</v>
      </c>
      <c r="I813" s="87"/>
      <c r="J813" s="88"/>
      <c r="K813" s="20">
        <f>SUBTOTAL(9,K810:K812)</f>
        <v>4681.4585400000005</v>
      </c>
      <c r="L813" s="185"/>
    </row>
    <row r="814" spans="1:12">
      <c r="A814" s="737">
        <v>187</v>
      </c>
      <c r="B814" s="158"/>
      <c r="C814" s="158" t="s">
        <v>954</v>
      </c>
      <c r="D814" s="158" t="s">
        <v>106</v>
      </c>
      <c r="E814" s="479" t="s">
        <v>617</v>
      </c>
      <c r="F814" s="280">
        <v>0.41199999999999998</v>
      </c>
      <c r="G814" s="68">
        <v>1.3759999999999999</v>
      </c>
      <c r="H814" s="35">
        <f>G814-F814</f>
        <v>0.96399999999999997</v>
      </c>
      <c r="I814" s="146">
        <v>5</v>
      </c>
      <c r="J814" s="37">
        <v>450</v>
      </c>
      <c r="K814" s="19">
        <f>SUM(H814*I814*J814)</f>
        <v>2169</v>
      </c>
      <c r="L814" s="185"/>
    </row>
    <row r="815" spans="1:12">
      <c r="A815" s="738">
        <v>38</v>
      </c>
      <c r="B815" s="279"/>
      <c r="C815" s="158" t="s">
        <v>954</v>
      </c>
      <c r="D815" s="279" t="s">
        <v>106</v>
      </c>
      <c r="E815" s="293"/>
      <c r="F815" s="280">
        <v>1.3759999999999999</v>
      </c>
      <c r="G815" s="68">
        <v>2.153</v>
      </c>
      <c r="H815" s="35">
        <f>G815-F815</f>
        <v>0.77700000000000014</v>
      </c>
      <c r="I815" s="146">
        <v>5</v>
      </c>
      <c r="J815" s="37">
        <v>450</v>
      </c>
      <c r="K815" s="19">
        <f>SUM(H815*I815*J815)</f>
        <v>1748.2500000000002</v>
      </c>
      <c r="L815" s="185"/>
    </row>
    <row r="816" spans="1:12">
      <c r="A816" s="738">
        <v>38</v>
      </c>
      <c r="B816" s="279"/>
      <c r="C816" s="158" t="s">
        <v>954</v>
      </c>
      <c r="D816" s="279" t="s">
        <v>106</v>
      </c>
      <c r="E816" s="293"/>
      <c r="F816" s="280">
        <v>2.153</v>
      </c>
      <c r="G816" s="68">
        <v>3.278</v>
      </c>
      <c r="H816" s="35">
        <f>G816-F816</f>
        <v>1.125</v>
      </c>
      <c r="I816" s="146">
        <v>5</v>
      </c>
      <c r="J816" s="37">
        <v>450</v>
      </c>
      <c r="K816" s="19">
        <f>SUM(H816*I816*J816)</f>
        <v>2531.25</v>
      </c>
      <c r="L816" s="185"/>
    </row>
    <row r="817" spans="1:13">
      <c r="A817" s="738">
        <v>38</v>
      </c>
      <c r="B817" s="292"/>
      <c r="C817" s="158" t="s">
        <v>954</v>
      </c>
      <c r="D817" s="292" t="s">
        <v>106</v>
      </c>
      <c r="E817" s="464"/>
      <c r="F817" s="280">
        <v>3.278</v>
      </c>
      <c r="G817" s="68">
        <v>3.3780000000000001</v>
      </c>
      <c r="H817" s="35">
        <f>G817-F817</f>
        <v>0.10000000000000009</v>
      </c>
      <c r="I817" s="146">
        <v>4.981632653061224</v>
      </c>
      <c r="J817" s="37">
        <v>750</v>
      </c>
      <c r="K817" s="19">
        <f>SUM(H817*I817*J817)</f>
        <v>373.62244897959215</v>
      </c>
      <c r="L817" s="185"/>
    </row>
    <row r="818" spans="1:13">
      <c r="A818" s="465"/>
      <c r="B818" s="751" t="s">
        <v>618</v>
      </c>
      <c r="C818" s="752"/>
      <c r="D818" s="753"/>
      <c r="E818" s="466"/>
      <c r="F818" s="282"/>
      <c r="G818" s="74"/>
      <c r="H818" s="38">
        <f>SUBTOTAL(9,H814:H817)</f>
        <v>2.9660000000000002</v>
      </c>
      <c r="I818" s="147"/>
      <c r="J818" s="40"/>
      <c r="K818" s="20">
        <f>SUBTOTAL(9,K814:K817)</f>
        <v>6822.1224489795923</v>
      </c>
      <c r="L818" s="243"/>
      <c r="M818" s="80"/>
    </row>
    <row r="819" spans="1:13">
      <c r="A819" s="344"/>
      <c r="B819" s="241"/>
      <c r="C819" s="355"/>
      <c r="D819" s="131"/>
      <c r="E819" s="470"/>
      <c r="F819" s="478"/>
      <c r="G819" s="478"/>
      <c r="H819" s="340"/>
      <c r="I819" s="356"/>
      <c r="J819" s="357"/>
      <c r="K819" s="341"/>
      <c r="L819" s="204"/>
    </row>
    <row r="820" spans="1:13" ht="15.75" thickBot="1">
      <c r="A820" s="658">
        <v>27</v>
      </c>
      <c r="B820" s="658"/>
      <c r="C820" s="658"/>
      <c r="D820" s="658"/>
      <c r="E820" s="658"/>
      <c r="F820" s="658"/>
      <c r="G820" s="658"/>
      <c r="H820" s="658"/>
      <c r="I820" s="658"/>
      <c r="J820" s="658"/>
      <c r="K820" s="658"/>
      <c r="L820" s="185"/>
    </row>
    <row r="821" spans="1:13" ht="36">
      <c r="A821" s="177" t="s">
        <v>0</v>
      </c>
      <c r="B821" s="178" t="s">
        <v>1</v>
      </c>
      <c r="C821" s="179" t="s">
        <v>2</v>
      </c>
      <c r="D821" s="180" t="s">
        <v>3</v>
      </c>
      <c r="E821" s="179" t="s">
        <v>4</v>
      </c>
      <c r="F821" s="687" t="s">
        <v>5</v>
      </c>
      <c r="G821" s="688"/>
      <c r="H821" s="181" t="s">
        <v>6</v>
      </c>
      <c r="I821" s="182" t="s">
        <v>7</v>
      </c>
      <c r="J821" s="183" t="s">
        <v>8</v>
      </c>
      <c r="K821" s="393" t="s">
        <v>9</v>
      </c>
      <c r="L821" s="185"/>
    </row>
    <row r="822" spans="1:13" ht="15.2" customHeight="1" thickBot="1">
      <c r="A822" s="186" t="s">
        <v>10</v>
      </c>
      <c r="B822" s="187"/>
      <c r="C822" s="188"/>
      <c r="D822" s="189"/>
      <c r="E822" s="190"/>
      <c r="F822" s="191" t="s">
        <v>11</v>
      </c>
      <c r="G822" s="192" t="s">
        <v>12</v>
      </c>
      <c r="H822" s="193" t="s">
        <v>13</v>
      </c>
      <c r="I822" s="194" t="s">
        <v>14</v>
      </c>
      <c r="J822" s="195" t="s">
        <v>15</v>
      </c>
      <c r="K822" s="394" t="s">
        <v>16</v>
      </c>
      <c r="L822" s="185"/>
    </row>
    <row r="823" spans="1:13" ht="4.1500000000000004" customHeight="1">
      <c r="A823" s="640"/>
      <c r="B823" s="198"/>
      <c r="C823" s="199"/>
      <c r="D823" s="198"/>
      <c r="E823" s="198"/>
      <c r="F823" s="201"/>
      <c r="G823" s="201"/>
      <c r="H823" s="201"/>
      <c r="I823" s="202"/>
      <c r="J823" s="199"/>
      <c r="K823" s="203"/>
      <c r="L823" s="185"/>
    </row>
    <row r="824" spans="1:13" ht="15" customHeight="1">
      <c r="A824" s="232">
        <v>188</v>
      </c>
      <c r="B824" s="149"/>
      <c r="C824" s="121" t="s">
        <v>619</v>
      </c>
      <c r="D824" s="113" t="s">
        <v>110</v>
      </c>
      <c r="E824" s="270" t="s">
        <v>620</v>
      </c>
      <c r="F824" s="271">
        <v>0</v>
      </c>
      <c r="G824" s="271">
        <v>1.427</v>
      </c>
      <c r="H824" s="214">
        <f>G824-F824</f>
        <v>1.427</v>
      </c>
      <c r="I824" s="215">
        <v>4.5</v>
      </c>
      <c r="J824" s="217">
        <v>385</v>
      </c>
      <c r="K824" s="122">
        <f>SUM(H824*I824*J824)</f>
        <v>2472.2775000000001</v>
      </c>
      <c r="L824" s="185"/>
    </row>
    <row r="825" spans="1:13" ht="15" customHeight="1">
      <c r="A825" s="228"/>
      <c r="B825" s="149"/>
      <c r="C825" s="121" t="s">
        <v>619</v>
      </c>
      <c r="D825" s="113" t="s">
        <v>110</v>
      </c>
      <c r="E825" s="270"/>
      <c r="F825" s="271">
        <v>1.427</v>
      </c>
      <c r="G825" s="271">
        <v>1.978</v>
      </c>
      <c r="H825" s="214">
        <f>G825-F825</f>
        <v>0.55099999999999993</v>
      </c>
      <c r="I825" s="215">
        <v>4.5</v>
      </c>
      <c r="J825" s="217">
        <v>890</v>
      </c>
      <c r="K825" s="122">
        <f>SUM(H825*I825*J825)</f>
        <v>2206.7549999999997</v>
      </c>
      <c r="L825" s="185"/>
    </row>
    <row r="826" spans="1:13">
      <c r="A826" s="233"/>
      <c r="B826" s="149"/>
      <c r="C826" s="121" t="s">
        <v>619</v>
      </c>
      <c r="D826" s="113" t="s">
        <v>110</v>
      </c>
      <c r="E826" s="270"/>
      <c r="F826" s="271">
        <v>1.978</v>
      </c>
      <c r="G826" s="271">
        <v>2.9830000000000001</v>
      </c>
      <c r="H826" s="214">
        <f>G826-F826</f>
        <v>1.0050000000000001</v>
      </c>
      <c r="I826" s="215">
        <v>4.5</v>
      </c>
      <c r="J826" s="217">
        <v>385</v>
      </c>
      <c r="K826" s="122">
        <f>SUM(H826*I826*J826)</f>
        <v>1741.1625000000004</v>
      </c>
      <c r="L826" s="204"/>
    </row>
    <row r="827" spans="1:13">
      <c r="A827" s="228"/>
      <c r="B827" s="751" t="s">
        <v>955</v>
      </c>
      <c r="C827" s="752"/>
      <c r="D827" s="753"/>
      <c r="E827" s="270"/>
      <c r="F827" s="271"/>
      <c r="G827" s="271"/>
      <c r="H827" s="114">
        <f>SUBTOTAL(9,H819:H826)</f>
        <v>2.9830000000000001</v>
      </c>
      <c r="I827" s="115"/>
      <c r="J827" s="79"/>
      <c r="K827" s="79">
        <f>SUBTOTAL(9,K819:K826)</f>
        <v>6420.1949999999997</v>
      </c>
      <c r="L827" s="185"/>
    </row>
    <row r="828" spans="1:13">
      <c r="A828" s="250">
        <v>189</v>
      </c>
      <c r="B828" s="14"/>
      <c r="C828" s="34" t="s">
        <v>621</v>
      </c>
      <c r="D828" s="14" t="s">
        <v>18</v>
      </c>
      <c r="E828" s="67" t="s">
        <v>622</v>
      </c>
      <c r="F828" s="68">
        <v>2.266</v>
      </c>
      <c r="G828" s="68">
        <v>3.4279999999999999</v>
      </c>
      <c r="H828" s="35">
        <f>G828-F828</f>
        <v>1.1619999999999999</v>
      </c>
      <c r="I828" s="36">
        <v>4.8</v>
      </c>
      <c r="J828" s="37">
        <v>366</v>
      </c>
      <c r="K828" s="19">
        <f>SUM(H828*I828*J828)</f>
        <v>2041.4015999999997</v>
      </c>
      <c r="L828" s="204"/>
    </row>
    <row r="829" spans="1:13">
      <c r="A829" s="125"/>
      <c r="B829" s="14"/>
      <c r="C829" s="34" t="s">
        <v>621</v>
      </c>
      <c r="D829" s="14" t="s">
        <v>18</v>
      </c>
      <c r="E829" s="400" t="s">
        <v>623</v>
      </c>
      <c r="F829" s="68">
        <v>3.4279999999999999</v>
      </c>
      <c r="G829" s="68">
        <v>4.3449999999999998</v>
      </c>
      <c r="H829" s="35">
        <f>G829-F829</f>
        <v>0.91699999999999982</v>
      </c>
      <c r="I829" s="36">
        <v>4.8</v>
      </c>
      <c r="J829" s="37">
        <v>366</v>
      </c>
      <c r="K829" s="19">
        <f>SUM(H829*I829*J829)</f>
        <v>1610.9855999999997</v>
      </c>
      <c r="L829" s="204"/>
    </row>
    <row r="830" spans="1:13">
      <c r="A830" s="251"/>
      <c r="B830" s="751" t="s">
        <v>624</v>
      </c>
      <c r="C830" s="752"/>
      <c r="D830" s="753"/>
      <c r="E830" s="255"/>
      <c r="F830" s="74"/>
      <c r="G830" s="74"/>
      <c r="H830" s="38">
        <f>SUM(H828:H829)</f>
        <v>2.0789999999999997</v>
      </c>
      <c r="I830" s="39"/>
      <c r="J830" s="40"/>
      <c r="K830" s="20">
        <f>SUM(K828:K829)</f>
        <v>3652.3871999999992</v>
      </c>
      <c r="L830" s="185"/>
    </row>
    <row r="831" spans="1:13">
      <c r="A831" s="250">
        <v>190</v>
      </c>
      <c r="B831" s="14"/>
      <c r="C831" s="34" t="s">
        <v>625</v>
      </c>
      <c r="D831" s="14" t="s">
        <v>37</v>
      </c>
      <c r="E831" s="274" t="s">
        <v>626</v>
      </c>
      <c r="F831" s="68">
        <v>0</v>
      </c>
      <c r="G831" s="68">
        <v>0.98299999999999998</v>
      </c>
      <c r="H831" s="35">
        <f>G831-F831</f>
        <v>0.98299999999999998</v>
      </c>
      <c r="I831" s="146">
        <v>4.5</v>
      </c>
      <c r="J831" s="37">
        <v>400</v>
      </c>
      <c r="K831" s="19">
        <f>SUM(H831*I831*J831)</f>
        <v>1769.3999999999999</v>
      </c>
      <c r="L831" s="204"/>
    </row>
    <row r="832" spans="1:13" ht="24">
      <c r="A832" s="125"/>
      <c r="B832" s="69" t="s">
        <v>1060</v>
      </c>
      <c r="C832" s="34" t="s">
        <v>625</v>
      </c>
      <c r="D832" s="14" t="s">
        <v>37</v>
      </c>
      <c r="E832" s="255"/>
      <c r="F832" s="68">
        <v>4.4189999999999996</v>
      </c>
      <c r="G832" s="68">
        <v>5.6459999999999999</v>
      </c>
      <c r="H832" s="35">
        <f>G832-F832</f>
        <v>1.2270000000000003</v>
      </c>
      <c r="I832" s="146">
        <v>4</v>
      </c>
      <c r="J832" s="37">
        <v>400</v>
      </c>
      <c r="K832" s="19">
        <f>SUM(H832*I832*J832)</f>
        <v>1963.2000000000005</v>
      </c>
      <c r="L832" s="204"/>
    </row>
    <row r="833" spans="1:15">
      <c r="A833" s="251"/>
      <c r="B833" s="751" t="s">
        <v>627</v>
      </c>
      <c r="C833" s="752"/>
      <c r="D833" s="753"/>
      <c r="E833" s="255"/>
      <c r="F833" s="68"/>
      <c r="G833" s="68"/>
      <c r="H833" s="38">
        <f>SUM(H831:H832)</f>
        <v>2.2100000000000004</v>
      </c>
      <c r="I833" s="146"/>
      <c r="J833" s="37"/>
      <c r="K833" s="20">
        <f>SUBTOTAL(9,K831:K832)</f>
        <v>3732.6000000000004</v>
      </c>
      <c r="L833" s="185"/>
    </row>
    <row r="834" spans="1:15">
      <c r="A834" s="250">
        <v>191</v>
      </c>
      <c r="B834" s="14"/>
      <c r="C834" s="34" t="s">
        <v>628</v>
      </c>
      <c r="D834" s="14" t="s">
        <v>37</v>
      </c>
      <c r="E834" s="274" t="s">
        <v>629</v>
      </c>
      <c r="F834" s="68">
        <v>0</v>
      </c>
      <c r="G834" s="68">
        <v>0.39</v>
      </c>
      <c r="H834" s="35">
        <f>G834-F834</f>
        <v>0.39</v>
      </c>
      <c r="I834" s="146">
        <v>3.5</v>
      </c>
      <c r="J834" s="37">
        <v>400</v>
      </c>
      <c r="K834" s="19">
        <f>SUM(H834*I834*J834)</f>
        <v>546</v>
      </c>
      <c r="L834" s="204"/>
    </row>
    <row r="835" spans="1:15">
      <c r="A835" s="125"/>
      <c r="B835" s="751" t="s">
        <v>630</v>
      </c>
      <c r="C835" s="752"/>
      <c r="D835" s="753"/>
      <c r="E835" s="255"/>
      <c r="F835" s="68"/>
      <c r="G835" s="68"/>
      <c r="H835" s="38">
        <f>SUM(H834:H834)</f>
        <v>0.39</v>
      </c>
      <c r="I835" s="146"/>
      <c r="J835" s="37"/>
      <c r="K835" s="20">
        <f>SUBTOTAL(9,K834:K834)</f>
        <v>546</v>
      </c>
      <c r="L835" s="185"/>
    </row>
    <row r="836" spans="1:15">
      <c r="A836" s="749">
        <v>192</v>
      </c>
      <c r="B836" s="14"/>
      <c r="C836" s="69" t="s">
        <v>631</v>
      </c>
      <c r="D836" s="61" t="s">
        <v>46</v>
      </c>
      <c r="E836" s="128" t="s">
        <v>632</v>
      </c>
      <c r="F836" s="68">
        <v>0</v>
      </c>
      <c r="G836" s="68">
        <v>2.6560000000000001</v>
      </c>
      <c r="H836" s="35">
        <f>SUM(G836-F836)</f>
        <v>2.6560000000000001</v>
      </c>
      <c r="I836" s="116">
        <v>5.5</v>
      </c>
      <c r="J836" s="117">
        <v>350</v>
      </c>
      <c r="K836" s="19">
        <f>SUM(H836*I836*J836)</f>
        <v>5112.8</v>
      </c>
      <c r="L836" s="204"/>
    </row>
    <row r="837" spans="1:15">
      <c r="A837" s="750"/>
      <c r="B837" s="751" t="s">
        <v>956</v>
      </c>
      <c r="C837" s="752"/>
      <c r="D837" s="753"/>
      <c r="E837" s="124"/>
      <c r="F837" s="74"/>
      <c r="G837" s="74"/>
      <c r="H837" s="38">
        <f>SUM(H836:H836)</f>
        <v>2.6560000000000001</v>
      </c>
      <c r="I837" s="118"/>
      <c r="J837" s="119"/>
      <c r="K837" s="20">
        <f>SUM(K836:K836)</f>
        <v>5112.8</v>
      </c>
      <c r="L837" s="185"/>
    </row>
    <row r="838" spans="1:15">
      <c r="A838" s="232">
        <v>193</v>
      </c>
      <c r="B838" s="113" t="s">
        <v>1036</v>
      </c>
      <c r="C838" s="121" t="s">
        <v>633</v>
      </c>
      <c r="D838" s="113" t="s">
        <v>110</v>
      </c>
      <c r="E838" s="260" t="s">
        <v>634</v>
      </c>
      <c r="F838" s="271">
        <v>0.57999999999999996</v>
      </c>
      <c r="G838" s="271">
        <v>2.0299999999999998</v>
      </c>
      <c r="H838" s="214">
        <f>G838-F838</f>
        <v>1.4499999999999997</v>
      </c>
      <c r="I838" s="215">
        <v>4.5</v>
      </c>
      <c r="J838" s="217">
        <v>385</v>
      </c>
      <c r="K838" s="122">
        <f>SUM(H838*I838*J838)</f>
        <v>2512.1249999999995</v>
      </c>
      <c r="L838" s="373"/>
      <c r="M838" s="252"/>
      <c r="N838" s="252"/>
      <c r="O838" s="252"/>
    </row>
    <row r="839" spans="1:15">
      <c r="A839" s="228"/>
      <c r="B839" s="751" t="s">
        <v>957</v>
      </c>
      <c r="C839" s="752"/>
      <c r="D839" s="753"/>
      <c r="E839" s="270"/>
      <c r="F839" s="271"/>
      <c r="G839" s="271"/>
      <c r="H839" s="150">
        <f>SUBTOTAL(9,H838)</f>
        <v>1.4499999999999997</v>
      </c>
      <c r="I839" s="115"/>
      <c r="J839" s="115"/>
      <c r="K839" s="79">
        <f>SUBTOTAL(9,K838:K838)</f>
        <v>2512.1249999999995</v>
      </c>
      <c r="L839" s="185"/>
    </row>
    <row r="840" spans="1:15">
      <c r="A840" s="250">
        <v>194</v>
      </c>
      <c r="B840" s="14"/>
      <c r="C840" s="34" t="s">
        <v>635</v>
      </c>
      <c r="D840" s="14" t="s">
        <v>37</v>
      </c>
      <c r="E840" s="274" t="s">
        <v>636</v>
      </c>
      <c r="F840" s="68">
        <v>0</v>
      </c>
      <c r="G840" s="68">
        <v>0.13600000000000001</v>
      </c>
      <c r="H840" s="35">
        <f>G840-F840</f>
        <v>0.13600000000000001</v>
      </c>
      <c r="I840" s="146">
        <v>4</v>
      </c>
      <c r="J840" s="37">
        <v>400</v>
      </c>
      <c r="K840" s="19">
        <f>SUM(H840*I840*J840)</f>
        <v>217.60000000000002</v>
      </c>
      <c r="L840" s="204"/>
    </row>
    <row r="841" spans="1:15">
      <c r="A841" s="251"/>
      <c r="B841" s="751" t="s">
        <v>637</v>
      </c>
      <c r="C841" s="752"/>
      <c r="D841" s="753"/>
      <c r="E841" s="255"/>
      <c r="F841" s="68"/>
      <c r="G841" s="68"/>
      <c r="H841" s="38">
        <f>SUM(H840:H840)</f>
        <v>0.13600000000000001</v>
      </c>
      <c r="I841" s="146"/>
      <c r="J841" s="37"/>
      <c r="K841" s="20">
        <f>SUBTOTAL(9,K840:K840)</f>
        <v>217.60000000000002</v>
      </c>
      <c r="L841" s="185"/>
    </row>
    <row r="842" spans="1:15">
      <c r="A842" s="125">
        <v>195</v>
      </c>
      <c r="B842" s="14"/>
      <c r="C842" s="34" t="s">
        <v>638</v>
      </c>
      <c r="D842" s="14" t="s">
        <v>18</v>
      </c>
      <c r="E842" s="400" t="s">
        <v>640</v>
      </c>
      <c r="F842" s="68">
        <v>0.7</v>
      </c>
      <c r="G842" s="68">
        <v>1.86</v>
      </c>
      <c r="H842" s="35">
        <f>G842-F842</f>
        <v>1.1600000000000001</v>
      </c>
      <c r="I842" s="36">
        <v>5.9</v>
      </c>
      <c r="J842" s="37">
        <v>243</v>
      </c>
      <c r="K842" s="19">
        <f>SUM(H842*I842*J842)</f>
        <v>1663.0920000000003</v>
      </c>
      <c r="L842" s="185"/>
    </row>
    <row r="843" spans="1:15">
      <c r="A843" s="125"/>
      <c r="B843" s="14"/>
      <c r="C843" s="34" t="s">
        <v>638</v>
      </c>
      <c r="D843" s="14" t="s">
        <v>18</v>
      </c>
      <c r="E843" s="255" t="s">
        <v>641</v>
      </c>
      <c r="F843" s="68">
        <v>1.86</v>
      </c>
      <c r="G843" s="68">
        <v>1.9950000000000001</v>
      </c>
      <c r="H843" s="35">
        <f>G843-F843</f>
        <v>0.13500000000000001</v>
      </c>
      <c r="I843" s="36">
        <v>5.5</v>
      </c>
      <c r="J843" s="37">
        <v>300</v>
      </c>
      <c r="K843" s="19">
        <f>SUM(H843*I843*J843)</f>
        <v>222.75000000000003</v>
      </c>
      <c r="L843" s="185"/>
    </row>
    <row r="844" spans="1:15">
      <c r="A844" s="251"/>
      <c r="B844" s="662" t="s">
        <v>642</v>
      </c>
      <c r="C844" s="663"/>
      <c r="D844" s="664"/>
      <c r="E844" s="407"/>
      <c r="F844" s="74"/>
      <c r="G844" s="74"/>
      <c r="H844" s="38">
        <f>SUM(H842:H843)</f>
        <v>1.2950000000000002</v>
      </c>
      <c r="I844" s="39"/>
      <c r="J844" s="40"/>
      <c r="K844" s="20">
        <f>SUM(K842:K843)</f>
        <v>1885.8420000000003</v>
      </c>
      <c r="L844" s="185"/>
    </row>
    <row r="845" spans="1:15">
      <c r="A845" s="110">
        <v>196</v>
      </c>
      <c r="B845" s="84"/>
      <c r="C845" s="83" t="s">
        <v>959</v>
      </c>
      <c r="D845" s="84" t="s">
        <v>28</v>
      </c>
      <c r="E845" s="91" t="s">
        <v>643</v>
      </c>
      <c r="F845" s="86">
        <v>0</v>
      </c>
      <c r="G845" s="86">
        <v>0.746</v>
      </c>
      <c r="H845" s="86">
        <v>0.746</v>
      </c>
      <c r="I845" s="87">
        <v>5</v>
      </c>
      <c r="J845" s="88">
        <v>550</v>
      </c>
      <c r="K845" s="19">
        <f>SUM(H845*I845*J845*1.21)</f>
        <v>2482.3150000000001</v>
      </c>
      <c r="L845" s="185"/>
    </row>
    <row r="846" spans="1:15">
      <c r="A846" s="111"/>
      <c r="B846" s="84"/>
      <c r="C846" s="83" t="s">
        <v>959</v>
      </c>
      <c r="D846" s="84" t="s">
        <v>28</v>
      </c>
      <c r="E846" s="91"/>
      <c r="F846" s="86">
        <v>0.746</v>
      </c>
      <c r="G846" s="86">
        <v>1.3080000000000001</v>
      </c>
      <c r="H846" s="86">
        <v>0.56200000000000006</v>
      </c>
      <c r="I846" s="87">
        <v>4.8</v>
      </c>
      <c r="J846" s="88">
        <v>270</v>
      </c>
      <c r="K846" s="19">
        <f>SUM(H846*I846*J846*1.21)</f>
        <v>881.3059199999999</v>
      </c>
      <c r="L846" s="185"/>
    </row>
    <row r="847" spans="1:15">
      <c r="A847" s="111"/>
      <c r="B847" s="84"/>
      <c r="C847" s="83" t="s">
        <v>959</v>
      </c>
      <c r="D847" s="84" t="s">
        <v>28</v>
      </c>
      <c r="E847" s="98"/>
      <c r="F847" s="86">
        <v>1.3080000000000001</v>
      </c>
      <c r="G847" s="86">
        <v>2.206</v>
      </c>
      <c r="H847" s="86">
        <v>0.89799999999999991</v>
      </c>
      <c r="I847" s="87">
        <v>5</v>
      </c>
      <c r="J847" s="88">
        <v>270</v>
      </c>
      <c r="K847" s="19">
        <f>SUM(H847*I847*J847*1.21)</f>
        <v>1466.8829999999996</v>
      </c>
      <c r="L847" s="185"/>
    </row>
    <row r="848" spans="1:15">
      <c r="A848" s="229"/>
      <c r="B848" s="662" t="s">
        <v>644</v>
      </c>
      <c r="C848" s="663"/>
      <c r="D848" s="664"/>
      <c r="E848" s="94"/>
      <c r="F848" s="95"/>
      <c r="G848" s="95"/>
      <c r="H848" s="92">
        <f>SUBTOTAL(9,H845:H847)</f>
        <v>2.206</v>
      </c>
      <c r="I848" s="96"/>
      <c r="J848" s="97"/>
      <c r="K848" s="20">
        <f>SUBTOTAL(9,K845:K847)</f>
        <v>4830.5039199999992</v>
      </c>
      <c r="L848" s="243"/>
      <c r="M848" s="80"/>
    </row>
    <row r="849" spans="1:12">
      <c r="A849" s="250">
        <v>197</v>
      </c>
      <c r="B849" s="14"/>
      <c r="C849" s="69" t="s">
        <v>645</v>
      </c>
      <c r="D849" s="127" t="s">
        <v>46</v>
      </c>
      <c r="E849" s="67" t="s">
        <v>646</v>
      </c>
      <c r="F849" s="68">
        <v>0</v>
      </c>
      <c r="G849" s="68">
        <v>3.4000000000000002E-2</v>
      </c>
      <c r="H849" s="35">
        <f>SUM(G849-F849)</f>
        <v>3.4000000000000002E-2</v>
      </c>
      <c r="I849" s="116">
        <v>5.0999999999999996</v>
      </c>
      <c r="J849" s="117">
        <v>350</v>
      </c>
      <c r="K849" s="19">
        <f>SUM(H849*I849*J849)</f>
        <v>60.69</v>
      </c>
      <c r="L849" s="204"/>
    </row>
    <row r="850" spans="1:12">
      <c r="A850" s="125"/>
      <c r="B850" s="208"/>
      <c r="C850" s="69" t="s">
        <v>645</v>
      </c>
      <c r="D850" s="61" t="s">
        <v>46</v>
      </c>
      <c r="E850" s="67" t="s">
        <v>646</v>
      </c>
      <c r="F850" s="68">
        <v>0</v>
      </c>
      <c r="G850" s="68">
        <v>1.4</v>
      </c>
      <c r="H850" s="35">
        <f>SUM(G850-F850)</f>
        <v>1.4</v>
      </c>
      <c r="I850" s="116">
        <v>4.5999999999999996</v>
      </c>
      <c r="J850" s="117">
        <v>350</v>
      </c>
      <c r="K850" s="19">
        <f>SUM(H850*I850*J850)</f>
        <v>2254</v>
      </c>
      <c r="L850" s="204"/>
    </row>
    <row r="851" spans="1:12">
      <c r="A851" s="251"/>
      <c r="B851" s="208"/>
      <c r="C851" s="69" t="s">
        <v>645</v>
      </c>
      <c r="D851" s="61" t="s">
        <v>46</v>
      </c>
      <c r="E851" s="67" t="s">
        <v>646</v>
      </c>
      <c r="F851" s="68">
        <v>3.4</v>
      </c>
      <c r="G851" s="68">
        <v>9.4529999999999994</v>
      </c>
      <c r="H851" s="35">
        <f>SUM(G851-F851)</f>
        <v>6.052999999999999</v>
      </c>
      <c r="I851" s="116">
        <v>4</v>
      </c>
      <c r="J851" s="117">
        <v>350</v>
      </c>
      <c r="K851" s="19">
        <f>SUM(H851*I851*J851)</f>
        <v>8474.1999999999989</v>
      </c>
      <c r="L851" s="243"/>
    </row>
    <row r="852" spans="1:12">
      <c r="A852" s="237"/>
      <c r="B852" s="164"/>
      <c r="C852" s="164"/>
      <c r="D852" s="164"/>
      <c r="E852" s="138"/>
      <c r="F852" s="139"/>
      <c r="G852" s="139"/>
      <c r="H852" s="225"/>
      <c r="I852" s="140"/>
      <c r="J852" s="141"/>
      <c r="K852" s="126"/>
      <c r="L852" s="185"/>
    </row>
    <row r="853" spans="1:12" ht="15.75" thickBot="1">
      <c r="A853" s="658">
        <v>28</v>
      </c>
      <c r="B853" s="658"/>
      <c r="C853" s="658"/>
      <c r="D853" s="658"/>
      <c r="E853" s="658"/>
      <c r="F853" s="658"/>
      <c r="G853" s="658"/>
      <c r="H853" s="658"/>
      <c r="I853" s="658"/>
      <c r="J853" s="658"/>
      <c r="K853" s="658"/>
      <c r="L853" s="185"/>
    </row>
    <row r="854" spans="1:12" ht="36">
      <c r="A854" s="177" t="s">
        <v>0</v>
      </c>
      <c r="B854" s="178" t="s">
        <v>1</v>
      </c>
      <c r="C854" s="179" t="s">
        <v>2</v>
      </c>
      <c r="D854" s="180" t="s">
        <v>3</v>
      </c>
      <c r="E854" s="179" t="s">
        <v>4</v>
      </c>
      <c r="F854" s="687" t="s">
        <v>5</v>
      </c>
      <c r="G854" s="688"/>
      <c r="H854" s="181" t="s">
        <v>6</v>
      </c>
      <c r="I854" s="182" t="s">
        <v>7</v>
      </c>
      <c r="J854" s="183" t="s">
        <v>8</v>
      </c>
      <c r="K854" s="393" t="s">
        <v>9</v>
      </c>
      <c r="L854" s="185"/>
    </row>
    <row r="855" spans="1:12" ht="15.2" customHeight="1" thickBot="1">
      <c r="A855" s="186" t="s">
        <v>10</v>
      </c>
      <c r="B855" s="187"/>
      <c r="C855" s="188"/>
      <c r="D855" s="189"/>
      <c r="E855" s="190"/>
      <c r="F855" s="191" t="s">
        <v>11</v>
      </c>
      <c r="G855" s="192" t="s">
        <v>12</v>
      </c>
      <c r="H855" s="193" t="s">
        <v>13</v>
      </c>
      <c r="I855" s="194" t="s">
        <v>14</v>
      </c>
      <c r="J855" s="195" t="s">
        <v>15</v>
      </c>
      <c r="K855" s="394" t="s">
        <v>16</v>
      </c>
      <c r="L855" s="185"/>
    </row>
    <row r="856" spans="1:12" ht="4.1500000000000004" customHeight="1">
      <c r="A856" s="640"/>
      <c r="B856" s="198"/>
      <c r="C856" s="199"/>
      <c r="D856" s="198"/>
      <c r="E856" s="198"/>
      <c r="F856" s="201"/>
      <c r="G856" s="201"/>
      <c r="H856" s="201"/>
      <c r="I856" s="202"/>
      <c r="J856" s="199"/>
      <c r="K856" s="203"/>
      <c r="L856" s="185"/>
    </row>
    <row r="857" spans="1:12" ht="15" customHeight="1">
      <c r="A857" s="125"/>
      <c r="B857" s="14"/>
      <c r="C857" s="14" t="s">
        <v>645</v>
      </c>
      <c r="D857" s="61" t="s">
        <v>46</v>
      </c>
      <c r="E857" s="67" t="s">
        <v>647</v>
      </c>
      <c r="F857" s="68">
        <v>13.304</v>
      </c>
      <c r="G857" s="68">
        <v>14.757</v>
      </c>
      <c r="H857" s="35">
        <f>SUM(G857-F857)</f>
        <v>1.4529999999999994</v>
      </c>
      <c r="I857" s="146">
        <v>5.5</v>
      </c>
      <c r="J857" s="117">
        <v>400</v>
      </c>
      <c r="K857" s="19">
        <f>SUM(H857*I857*J857)</f>
        <v>3196.5999999999985</v>
      </c>
      <c r="L857" s="185"/>
    </row>
    <row r="858" spans="1:12" ht="15" customHeight="1">
      <c r="A858" s="125"/>
      <c r="B858" s="14"/>
      <c r="C858" s="69" t="s">
        <v>645</v>
      </c>
      <c r="D858" s="61" t="s">
        <v>46</v>
      </c>
      <c r="E858" s="67" t="s">
        <v>648</v>
      </c>
      <c r="F858" s="68">
        <v>16.492000000000001</v>
      </c>
      <c r="G858" s="68">
        <v>17.129000000000001</v>
      </c>
      <c r="H858" s="35">
        <f>SUM(G858-F858)</f>
        <v>0.63700000000000045</v>
      </c>
      <c r="I858" s="116">
        <v>4.9000000000000004</v>
      </c>
      <c r="J858" s="117">
        <v>500</v>
      </c>
      <c r="K858" s="19">
        <f>SUM(H858*I858*J858)</f>
        <v>1560.6500000000012</v>
      </c>
      <c r="L858" s="185"/>
    </row>
    <row r="859" spans="1:12" ht="15" customHeight="1">
      <c r="A859" s="251"/>
      <c r="B859" s="662" t="s">
        <v>960</v>
      </c>
      <c r="C859" s="663"/>
      <c r="D859" s="664"/>
      <c r="E859" s="73"/>
      <c r="F859" s="74"/>
      <c r="G859" s="74"/>
      <c r="H859" s="38">
        <f>SUM(H849+H850+H851+H857+H858)</f>
        <v>9.5769999999999982</v>
      </c>
      <c r="I859" s="118"/>
      <c r="J859" s="119"/>
      <c r="K859" s="20">
        <f>SUM(K849:K858)</f>
        <v>15546.14</v>
      </c>
      <c r="L859" s="185"/>
    </row>
    <row r="860" spans="1:12">
      <c r="A860" s="250">
        <v>198</v>
      </c>
      <c r="B860" s="14"/>
      <c r="C860" s="34" t="s">
        <v>649</v>
      </c>
      <c r="D860" s="14" t="s">
        <v>43</v>
      </c>
      <c r="E860" s="67" t="s">
        <v>650</v>
      </c>
      <c r="F860" s="68">
        <v>0</v>
      </c>
      <c r="G860" s="68">
        <v>3.7250000000000001</v>
      </c>
      <c r="H860" s="35">
        <f>G860-F860</f>
        <v>3.7250000000000001</v>
      </c>
      <c r="I860" s="146">
        <v>5.4</v>
      </c>
      <c r="J860" s="37">
        <v>480</v>
      </c>
      <c r="K860" s="19">
        <f>SUM(H860*I860*J860)</f>
        <v>9655.2000000000007</v>
      </c>
      <c r="L860" s="204"/>
    </row>
    <row r="861" spans="1:12">
      <c r="A861" s="251"/>
      <c r="B861" s="662" t="s">
        <v>651</v>
      </c>
      <c r="C861" s="663"/>
      <c r="D861" s="664"/>
      <c r="E861" s="257"/>
      <c r="F861" s="68"/>
      <c r="G861" s="68"/>
      <c r="H861" s="38">
        <f>SUM(H860)</f>
        <v>3.7250000000000001</v>
      </c>
      <c r="I861" s="146"/>
      <c r="J861" s="37"/>
      <c r="K861" s="20">
        <f>SUM(K860)</f>
        <v>9655.2000000000007</v>
      </c>
      <c r="L861" s="185"/>
    </row>
    <row r="862" spans="1:12">
      <c r="A862" s="250">
        <v>199</v>
      </c>
      <c r="B862" s="14" t="s">
        <v>1036</v>
      </c>
      <c r="C862" s="34" t="s">
        <v>652</v>
      </c>
      <c r="D862" s="14" t="s">
        <v>18</v>
      </c>
      <c r="E862" s="274" t="s">
        <v>653</v>
      </c>
      <c r="F862" s="68">
        <v>1.05</v>
      </c>
      <c r="G862" s="68">
        <v>2.2679999999999998</v>
      </c>
      <c r="H862" s="35">
        <f>G862-F862</f>
        <v>1.2179999999999997</v>
      </c>
      <c r="I862" s="36">
        <v>5.2</v>
      </c>
      <c r="J862" s="37">
        <v>366</v>
      </c>
      <c r="K862" s="19">
        <f>SUM(H862*I862*J862)</f>
        <v>2318.0975999999996</v>
      </c>
      <c r="L862" s="204"/>
    </row>
    <row r="863" spans="1:12">
      <c r="A863" s="251"/>
      <c r="B863" s="662" t="s">
        <v>654</v>
      </c>
      <c r="C863" s="663"/>
      <c r="D863" s="664"/>
      <c r="E863" s="255"/>
      <c r="F863" s="74"/>
      <c r="G863" s="74"/>
      <c r="H863" s="38">
        <f>SUM(H862:H862)</f>
        <v>1.2179999999999997</v>
      </c>
      <c r="I863" s="39"/>
      <c r="J863" s="40"/>
      <c r="K863" s="20">
        <f>SUM(K862:K862)</f>
        <v>2318.0975999999996</v>
      </c>
      <c r="L863" s="185"/>
    </row>
    <row r="864" spans="1:12">
      <c r="A864" s="250">
        <v>200</v>
      </c>
      <c r="B864" s="14"/>
      <c r="C864" s="34" t="s">
        <v>655</v>
      </c>
      <c r="D864" s="14" t="s">
        <v>18</v>
      </c>
      <c r="E864" s="407" t="s">
        <v>656</v>
      </c>
      <c r="F864" s="68">
        <v>0.375</v>
      </c>
      <c r="G864" s="68">
        <v>1.5620000000000001</v>
      </c>
      <c r="H864" s="35">
        <f>G864-F864</f>
        <v>1.1870000000000001</v>
      </c>
      <c r="I864" s="36">
        <v>5.0999999999999996</v>
      </c>
      <c r="J864" s="37">
        <v>600</v>
      </c>
      <c r="K864" s="19">
        <f>SUM(H864*I864*J864)</f>
        <v>3632.2200000000003</v>
      </c>
      <c r="L864" s="204"/>
    </row>
    <row r="865" spans="1:13">
      <c r="A865" s="251"/>
      <c r="B865" s="662" t="s">
        <v>657</v>
      </c>
      <c r="C865" s="663"/>
      <c r="D865" s="664"/>
      <c r="E865" s="255"/>
      <c r="F865" s="74"/>
      <c r="G865" s="74"/>
      <c r="H865" s="38">
        <f>SUM(H864:H864)</f>
        <v>1.1870000000000001</v>
      </c>
      <c r="I865" s="39"/>
      <c r="J865" s="40"/>
      <c r="K865" s="20">
        <f>SUM(K864:K864)</f>
        <v>3632.2200000000003</v>
      </c>
      <c r="L865" s="185"/>
    </row>
    <row r="866" spans="1:13" ht="30.75" customHeight="1">
      <c r="A866" s="737">
        <v>201</v>
      </c>
      <c r="B866" s="121"/>
      <c r="C866" s="121" t="s">
        <v>958</v>
      </c>
      <c r="D866" s="121" t="s">
        <v>106</v>
      </c>
      <c r="E866" s="479" t="s">
        <v>658</v>
      </c>
      <c r="F866" s="280">
        <v>9.7000000000000003E-2</v>
      </c>
      <c r="G866" s="68">
        <v>0.62</v>
      </c>
      <c r="H866" s="35">
        <f>G866-F866</f>
        <v>0.52300000000000002</v>
      </c>
      <c r="I866" s="146">
        <v>4.8033367037411523</v>
      </c>
      <c r="J866" s="37">
        <v>450</v>
      </c>
      <c r="K866" s="19">
        <f>SUM(H866*I866*J866)</f>
        <v>1130.4652932254803</v>
      </c>
      <c r="L866" s="204"/>
    </row>
    <row r="867" spans="1:13">
      <c r="A867" s="738">
        <v>39</v>
      </c>
      <c r="B867" s="279"/>
      <c r="C867" s="121" t="s">
        <v>958</v>
      </c>
      <c r="D867" s="279" t="s">
        <v>106</v>
      </c>
      <c r="E867" s="293"/>
      <c r="F867" s="280">
        <v>0.62</v>
      </c>
      <c r="G867" s="68">
        <v>1.0860000000000001</v>
      </c>
      <c r="H867" s="35">
        <f>G867-F867</f>
        <v>0.46600000000000008</v>
      </c>
      <c r="I867" s="146">
        <v>4.8</v>
      </c>
      <c r="J867" s="37">
        <v>750</v>
      </c>
      <c r="K867" s="19">
        <f>SUM(H867*I867*J867)</f>
        <v>1677.6000000000001</v>
      </c>
      <c r="L867" s="204"/>
    </row>
    <row r="868" spans="1:13">
      <c r="A868" s="738">
        <v>39</v>
      </c>
      <c r="B868" s="292"/>
      <c r="C868" s="121" t="s">
        <v>958</v>
      </c>
      <c r="D868" s="292" t="s">
        <v>106</v>
      </c>
      <c r="E868" s="464"/>
      <c r="F868" s="280">
        <v>1.0860000000000001</v>
      </c>
      <c r="G868" s="68">
        <v>1.5940000000000001</v>
      </c>
      <c r="H868" s="35">
        <f>G868-F868</f>
        <v>0.50800000000000001</v>
      </c>
      <c r="I868" s="146">
        <v>4.771653543307087</v>
      </c>
      <c r="J868" s="37">
        <v>450</v>
      </c>
      <c r="K868" s="19">
        <f>SUM(H868*I868*J868)</f>
        <v>1090.8000000000002</v>
      </c>
      <c r="L868" s="204"/>
    </row>
    <row r="869" spans="1:13">
      <c r="A869" s="465"/>
      <c r="B869" s="662" t="s">
        <v>659</v>
      </c>
      <c r="C869" s="663"/>
      <c r="D869" s="664"/>
      <c r="E869" s="281"/>
      <c r="F869" s="282"/>
      <c r="G869" s="74"/>
      <c r="H869" s="38">
        <f>SUBTOTAL(9,H866:H868)</f>
        <v>1.4970000000000001</v>
      </c>
      <c r="I869" s="147"/>
      <c r="J869" s="40"/>
      <c r="K869" s="20">
        <f>SUBTOTAL(9,K866:K868)</f>
        <v>3898.8652932254809</v>
      </c>
      <c r="L869" s="185"/>
    </row>
    <row r="870" spans="1:13">
      <c r="A870" s="250">
        <v>202</v>
      </c>
      <c r="B870" s="14"/>
      <c r="C870" s="34" t="s">
        <v>663</v>
      </c>
      <c r="D870" s="14" t="s">
        <v>18</v>
      </c>
      <c r="E870" s="67" t="s">
        <v>664</v>
      </c>
      <c r="F870" s="68">
        <v>0.76400000000000001</v>
      </c>
      <c r="G870" s="68">
        <v>1.7689999999999999</v>
      </c>
      <c r="H870" s="35">
        <f>G870-F870</f>
        <v>1.0049999999999999</v>
      </c>
      <c r="I870" s="36">
        <v>5.8</v>
      </c>
      <c r="J870" s="37">
        <v>333</v>
      </c>
      <c r="K870" s="19">
        <f>SUM(H870*I870*J870)</f>
        <v>1941.0569999999996</v>
      </c>
      <c r="L870" s="185"/>
    </row>
    <row r="871" spans="1:13">
      <c r="A871" s="251"/>
      <c r="B871" s="662" t="s">
        <v>665</v>
      </c>
      <c r="C871" s="663"/>
      <c r="D871" s="664"/>
      <c r="E871" s="407"/>
      <c r="F871" s="74"/>
      <c r="G871" s="74"/>
      <c r="H871" s="38">
        <f>SUM(H870:H870)</f>
        <v>1.0049999999999999</v>
      </c>
      <c r="I871" s="39"/>
      <c r="J871" s="40"/>
      <c r="K871" s="20">
        <f>SUM(K870:K870)</f>
        <v>1941.0569999999996</v>
      </c>
      <c r="L871" s="185"/>
    </row>
    <row r="872" spans="1:13">
      <c r="A872" s="250">
        <v>203</v>
      </c>
      <c r="B872" s="14"/>
      <c r="C872" s="34" t="s">
        <v>666</v>
      </c>
      <c r="D872" s="14" t="s">
        <v>18</v>
      </c>
      <c r="E872" s="274" t="s">
        <v>667</v>
      </c>
      <c r="F872" s="68">
        <v>0.315</v>
      </c>
      <c r="G872" s="68">
        <v>1.268</v>
      </c>
      <c r="H872" s="35">
        <f>G872-F872</f>
        <v>0.95300000000000007</v>
      </c>
      <c r="I872" s="36">
        <v>5.2</v>
      </c>
      <c r="J872" s="37">
        <v>577</v>
      </c>
      <c r="K872" s="19">
        <f>SUM(H872*I872*J872)</f>
        <v>2859.3812000000003</v>
      </c>
      <c r="L872" s="185"/>
    </row>
    <row r="873" spans="1:13">
      <c r="A873" s="251"/>
      <c r="B873" s="662" t="s">
        <v>668</v>
      </c>
      <c r="C873" s="663"/>
      <c r="D873" s="664"/>
      <c r="E873" s="255"/>
      <c r="F873" s="74"/>
      <c r="G873" s="74"/>
      <c r="H873" s="38">
        <f>SUM(H872:H872)</f>
        <v>0.95300000000000007</v>
      </c>
      <c r="I873" s="39"/>
      <c r="J873" s="40"/>
      <c r="K873" s="20">
        <f>SUM(K872)</f>
        <v>2859.3812000000003</v>
      </c>
      <c r="L873" s="185"/>
    </row>
    <row r="874" spans="1:13">
      <c r="A874" s="235">
        <v>204</v>
      </c>
      <c r="B874" s="41"/>
      <c r="C874" s="41" t="s">
        <v>669</v>
      </c>
      <c r="D874" s="14" t="s">
        <v>18</v>
      </c>
      <c r="E874" s="31" t="s">
        <v>670</v>
      </c>
      <c r="F874" s="26">
        <v>0</v>
      </c>
      <c r="G874" s="26">
        <v>0.13500000000000001</v>
      </c>
      <c r="H874" s="26">
        <f>G874-F874</f>
        <v>0.13500000000000001</v>
      </c>
      <c r="I874" s="142">
        <v>3.1</v>
      </c>
      <c r="J874" s="41">
        <v>855</v>
      </c>
      <c r="K874" s="19">
        <f>SUM(H874*I874*J874)</f>
        <v>357.81750000000005</v>
      </c>
      <c r="L874" s="185"/>
    </row>
    <row r="875" spans="1:13">
      <c r="A875" s="230"/>
      <c r="B875" s="41"/>
      <c r="C875" s="41" t="s">
        <v>669</v>
      </c>
      <c r="D875" s="14" t="s">
        <v>18</v>
      </c>
      <c r="E875" s="31" t="s">
        <v>671</v>
      </c>
      <c r="F875" s="26">
        <v>0.13500000000000001</v>
      </c>
      <c r="G875" s="26">
        <v>0.99199999999999999</v>
      </c>
      <c r="H875" s="26">
        <f>G875-F875</f>
        <v>0.85699999999999998</v>
      </c>
      <c r="I875" s="142">
        <v>3.4</v>
      </c>
      <c r="J875" s="41">
        <v>294</v>
      </c>
      <c r="K875" s="19">
        <f>SUM(H875*I875*J875)</f>
        <v>856.65719999999988</v>
      </c>
      <c r="L875" s="185"/>
    </row>
    <row r="876" spans="1:13">
      <c r="A876" s="230"/>
      <c r="B876" s="41"/>
      <c r="C876" s="41" t="s">
        <v>669</v>
      </c>
      <c r="D876" s="14" t="s">
        <v>18</v>
      </c>
      <c r="E876" s="31" t="s">
        <v>346</v>
      </c>
      <c r="F876" s="26">
        <v>0.99199999999999999</v>
      </c>
      <c r="G876" s="26">
        <v>1.355</v>
      </c>
      <c r="H876" s="26">
        <f>G876-F876</f>
        <v>0.36299999999999999</v>
      </c>
      <c r="I876" s="142">
        <v>3.8</v>
      </c>
      <c r="J876" s="41">
        <v>855</v>
      </c>
      <c r="K876" s="19">
        <f>SUM(H876*I876*J876)</f>
        <v>1179.3869999999999</v>
      </c>
      <c r="L876" s="185"/>
    </row>
    <row r="877" spans="1:13">
      <c r="A877" s="230"/>
      <c r="B877" s="41"/>
      <c r="C877" s="41" t="s">
        <v>669</v>
      </c>
      <c r="D877" s="14" t="s">
        <v>18</v>
      </c>
      <c r="E877" s="31" t="s">
        <v>672</v>
      </c>
      <c r="F877" s="26">
        <v>1.355</v>
      </c>
      <c r="G877" s="26">
        <v>2.9550000000000001</v>
      </c>
      <c r="H877" s="26">
        <f>G877-F877</f>
        <v>1.6</v>
      </c>
      <c r="I877" s="142">
        <v>3.9</v>
      </c>
      <c r="J877" s="41">
        <v>294</v>
      </c>
      <c r="K877" s="19">
        <f>SUM(H877*I877*J877)</f>
        <v>1834.5600000000002</v>
      </c>
      <c r="L877" s="185"/>
    </row>
    <row r="878" spans="1:13">
      <c r="A878" s="230"/>
      <c r="B878" s="41"/>
      <c r="C878" s="41" t="s">
        <v>669</v>
      </c>
      <c r="D878" s="14" t="s">
        <v>18</v>
      </c>
      <c r="E878" s="55" t="s">
        <v>673</v>
      </c>
      <c r="F878" s="26">
        <v>2.9550000000000001</v>
      </c>
      <c r="G878" s="26">
        <v>3.13</v>
      </c>
      <c r="H878" s="26">
        <f>G878-F878</f>
        <v>0.17499999999999982</v>
      </c>
      <c r="I878" s="142">
        <v>3.5</v>
      </c>
      <c r="J878" s="41">
        <v>855</v>
      </c>
      <c r="K878" s="19">
        <f>SUM(H878*I878*J878)</f>
        <v>523.68749999999943</v>
      </c>
      <c r="L878" s="185"/>
    </row>
    <row r="879" spans="1:13">
      <c r="A879" s="231"/>
      <c r="B879" s="662" t="s">
        <v>961</v>
      </c>
      <c r="C879" s="663"/>
      <c r="D879" s="664"/>
      <c r="E879" s="56"/>
      <c r="F879" s="29"/>
      <c r="G879" s="29"/>
      <c r="H879" s="29">
        <f>SUM(H874:H878)</f>
        <v>3.13</v>
      </c>
      <c r="I879" s="155"/>
      <c r="J879" s="154"/>
      <c r="K879" s="20">
        <f>SUM(K874:K878)</f>
        <v>4752.109199999999</v>
      </c>
      <c r="L879" s="243"/>
      <c r="M879" s="80"/>
    </row>
    <row r="880" spans="1:13">
      <c r="A880" s="110">
        <v>205</v>
      </c>
      <c r="B880" s="84"/>
      <c r="C880" s="83" t="s">
        <v>962</v>
      </c>
      <c r="D880" s="84" t="s">
        <v>28</v>
      </c>
      <c r="E880" s="85" t="s">
        <v>674</v>
      </c>
      <c r="F880" s="86">
        <v>0</v>
      </c>
      <c r="G880" s="86">
        <v>0.80700000000000005</v>
      </c>
      <c r="H880" s="86">
        <v>0.80700000000000005</v>
      </c>
      <c r="I880" s="87">
        <v>4.0999999999999996</v>
      </c>
      <c r="J880" s="88">
        <v>270</v>
      </c>
      <c r="K880" s="19">
        <f>SUM(H880*I880*J880*1.21)</f>
        <v>1080.9522899999999</v>
      </c>
      <c r="L880" s="204"/>
    </row>
    <row r="881" spans="1:12">
      <c r="A881" s="111"/>
      <c r="B881" s="84"/>
      <c r="C881" s="83" t="s">
        <v>962</v>
      </c>
      <c r="D881" s="84" t="s">
        <v>28</v>
      </c>
      <c r="E881" s="91"/>
      <c r="F881" s="86">
        <v>0.80700000000000005</v>
      </c>
      <c r="G881" s="86">
        <v>1.619</v>
      </c>
      <c r="H881" s="86">
        <v>0.81199999999999994</v>
      </c>
      <c r="I881" s="87">
        <v>4</v>
      </c>
      <c r="J881" s="88">
        <v>270</v>
      </c>
      <c r="K881" s="19">
        <f>SUM(H881*I881*J881*1.21)</f>
        <v>1061.1215999999999</v>
      </c>
      <c r="L881" s="204"/>
    </row>
    <row r="882" spans="1:12">
      <c r="A882" s="229"/>
      <c r="B882" s="662" t="s">
        <v>675</v>
      </c>
      <c r="C882" s="663"/>
      <c r="D882" s="664"/>
      <c r="E882" s="103"/>
      <c r="F882" s="86"/>
      <c r="G882" s="86"/>
      <c r="H882" s="92">
        <f>SUBTOTAL(9,H880:H881)</f>
        <v>1.619</v>
      </c>
      <c r="I882" s="87"/>
      <c r="J882" s="88"/>
      <c r="K882" s="20">
        <f>SUBTOTAL(9,K880:K881)</f>
        <v>2142.0738899999997</v>
      </c>
      <c r="L882" s="185"/>
    </row>
    <row r="883" spans="1:12">
      <c r="A883" s="110">
        <v>206</v>
      </c>
      <c r="B883" s="84"/>
      <c r="C883" s="83" t="s">
        <v>676</v>
      </c>
      <c r="D883" s="84" t="s">
        <v>28</v>
      </c>
      <c r="E883" s="91" t="s">
        <v>677</v>
      </c>
      <c r="F883" s="86">
        <v>5.2720000000000002</v>
      </c>
      <c r="G883" s="86">
        <v>6.2480000000000002</v>
      </c>
      <c r="H883" s="86">
        <v>0.97599999999999998</v>
      </c>
      <c r="I883" s="87">
        <v>5.5</v>
      </c>
      <c r="J883" s="88">
        <v>270</v>
      </c>
      <c r="K883" s="19">
        <f>SUM(H883*I883*J883*1.21)</f>
        <v>1753.7256000000002</v>
      </c>
      <c r="L883" s="204"/>
    </row>
    <row r="884" spans="1:12">
      <c r="A884" s="111"/>
      <c r="B884" s="84"/>
      <c r="C884" s="83" t="s">
        <v>676</v>
      </c>
      <c r="D884" s="84" t="s">
        <v>28</v>
      </c>
      <c r="E884" s="98"/>
      <c r="F884" s="86">
        <v>6.2480000000000002</v>
      </c>
      <c r="G884" s="86">
        <v>7.4470000000000001</v>
      </c>
      <c r="H884" s="86">
        <v>1.1989999999999998</v>
      </c>
      <c r="I884" s="87">
        <v>5.2</v>
      </c>
      <c r="J884" s="88">
        <v>270</v>
      </c>
      <c r="K884" s="19">
        <f>SUM(H884*I884*J884*1.21)</f>
        <v>2036.9091599999997</v>
      </c>
      <c r="L884" s="204"/>
    </row>
    <row r="885" spans="1:12">
      <c r="A885" s="229"/>
      <c r="B885" s="662" t="s">
        <v>678</v>
      </c>
      <c r="C885" s="663"/>
      <c r="D885" s="664"/>
      <c r="E885" s="163"/>
      <c r="F885" s="95"/>
      <c r="G885" s="95"/>
      <c r="H885" s="92">
        <f>SUBTOTAL(9,H883:H884)</f>
        <v>2.1749999999999998</v>
      </c>
      <c r="I885" s="96"/>
      <c r="J885" s="97"/>
      <c r="K885" s="20">
        <f>SUBTOTAL(9,K883:K884)</f>
        <v>3790.6347599999999</v>
      </c>
      <c r="L885" s="243"/>
    </row>
    <row r="886" spans="1:12">
      <c r="A886" s="237"/>
      <c r="B886" s="164"/>
      <c r="C886" s="164"/>
      <c r="D886" s="164"/>
      <c r="E886" s="138"/>
      <c r="F886" s="139"/>
      <c r="G886" s="139"/>
      <c r="H886" s="225"/>
      <c r="I886" s="140"/>
      <c r="J886" s="141"/>
      <c r="K886" s="126"/>
      <c r="L886" s="185"/>
    </row>
    <row r="887" spans="1:12" ht="15.75" thickBot="1">
      <c r="A887" s="658">
        <v>29</v>
      </c>
      <c r="B887" s="658"/>
      <c r="C887" s="658"/>
      <c r="D887" s="658"/>
      <c r="E887" s="658"/>
      <c r="F887" s="658"/>
      <c r="G887" s="658"/>
      <c r="H887" s="658"/>
      <c r="I887" s="658"/>
      <c r="J887" s="658"/>
      <c r="K887" s="658"/>
      <c r="L887" s="185"/>
    </row>
    <row r="888" spans="1:12" ht="36">
      <c r="A888" s="177" t="s">
        <v>0</v>
      </c>
      <c r="B888" s="178" t="s">
        <v>1</v>
      </c>
      <c r="C888" s="179" t="s">
        <v>2</v>
      </c>
      <c r="D888" s="180" t="s">
        <v>3</v>
      </c>
      <c r="E888" s="179" t="s">
        <v>4</v>
      </c>
      <c r="F888" s="687" t="s">
        <v>5</v>
      </c>
      <c r="G888" s="688"/>
      <c r="H888" s="181" t="s">
        <v>6</v>
      </c>
      <c r="I888" s="182" t="s">
        <v>7</v>
      </c>
      <c r="J888" s="183" t="s">
        <v>8</v>
      </c>
      <c r="K888" s="393" t="s">
        <v>9</v>
      </c>
      <c r="L888" s="185"/>
    </row>
    <row r="889" spans="1:12" ht="15.2" customHeight="1" thickBot="1">
      <c r="A889" s="186" t="s">
        <v>10</v>
      </c>
      <c r="B889" s="187"/>
      <c r="C889" s="188"/>
      <c r="D889" s="189"/>
      <c r="E889" s="190"/>
      <c r="F889" s="191" t="s">
        <v>11</v>
      </c>
      <c r="G889" s="192" t="s">
        <v>12</v>
      </c>
      <c r="H889" s="193" t="s">
        <v>13</v>
      </c>
      <c r="I889" s="194" t="s">
        <v>14</v>
      </c>
      <c r="J889" s="195" t="s">
        <v>15</v>
      </c>
      <c r="K889" s="394" t="s">
        <v>16</v>
      </c>
      <c r="L889" s="185"/>
    </row>
    <row r="890" spans="1:12" ht="4.1500000000000004" customHeight="1">
      <c r="A890" s="640"/>
      <c r="B890" s="198"/>
      <c r="C890" s="199"/>
      <c r="D890" s="198"/>
      <c r="E890" s="198"/>
      <c r="F890" s="201"/>
      <c r="G890" s="201"/>
      <c r="H890" s="201"/>
      <c r="I890" s="202"/>
      <c r="J890" s="199"/>
      <c r="K890" s="203"/>
      <c r="L890" s="185"/>
    </row>
    <row r="891" spans="1:12" ht="15" customHeight="1">
      <c r="A891" s="232">
        <v>207</v>
      </c>
      <c r="B891" s="113"/>
      <c r="C891" s="121" t="s">
        <v>571</v>
      </c>
      <c r="D891" s="113" t="s">
        <v>110</v>
      </c>
      <c r="E891" s="260" t="s">
        <v>679</v>
      </c>
      <c r="F891" s="271">
        <v>12.042999999999999</v>
      </c>
      <c r="G891" s="271">
        <v>12.352</v>
      </c>
      <c r="H891" s="214">
        <f>G891-F891</f>
        <v>0.30900000000000105</v>
      </c>
      <c r="I891" s="215">
        <v>5.8</v>
      </c>
      <c r="J891" s="217">
        <v>385</v>
      </c>
      <c r="K891" s="122">
        <f>SUM(H891*I891*J891)</f>
        <v>689.99700000000234</v>
      </c>
      <c r="L891" s="185"/>
    </row>
    <row r="892" spans="1:12" ht="15" customHeight="1">
      <c r="A892" s="234"/>
      <c r="B892" s="662" t="s">
        <v>949</v>
      </c>
      <c r="C892" s="663"/>
      <c r="D892" s="664"/>
      <c r="E892" s="270"/>
      <c r="F892" s="271"/>
      <c r="G892" s="271"/>
      <c r="H892" s="114">
        <f>SUBTOTAL(9,H891)</f>
        <v>0.30900000000000105</v>
      </c>
      <c r="I892" s="115"/>
      <c r="J892" s="115"/>
      <c r="K892" s="79">
        <f>SUBTOTAL(9,K891:K891)</f>
        <v>689.99700000000234</v>
      </c>
      <c r="L892" s="185"/>
    </row>
    <row r="893" spans="1:12" ht="15" customHeight="1">
      <c r="A893" s="774">
        <v>208</v>
      </c>
      <c r="B893" s="208"/>
      <c r="C893" s="208" t="s">
        <v>283</v>
      </c>
      <c r="D893" s="208" t="s">
        <v>46</v>
      </c>
      <c r="E893" s="67" t="s">
        <v>680</v>
      </c>
      <c r="F893" s="68">
        <v>5.8579999999999997</v>
      </c>
      <c r="G893" s="68">
        <v>6.93</v>
      </c>
      <c r="H893" s="209">
        <f>SUM(G893-F893)</f>
        <v>1.0720000000000001</v>
      </c>
      <c r="I893" s="116">
        <v>5</v>
      </c>
      <c r="J893" s="117">
        <v>350</v>
      </c>
      <c r="K893" s="19">
        <f>SUM(H893*I893*J893)</f>
        <v>1876</v>
      </c>
      <c r="L893" s="185"/>
    </row>
    <row r="894" spans="1:12" ht="15" customHeight="1">
      <c r="A894" s="750"/>
      <c r="B894" s="662" t="s">
        <v>287</v>
      </c>
      <c r="C894" s="663"/>
      <c r="D894" s="664"/>
      <c r="E894" s="73"/>
      <c r="F894" s="74"/>
      <c r="G894" s="74"/>
      <c r="H894" s="210">
        <f>SUM(H893)</f>
        <v>1.0720000000000001</v>
      </c>
      <c r="I894" s="118"/>
      <c r="J894" s="119"/>
      <c r="K894" s="20">
        <f>SUM(K893)</f>
        <v>1876</v>
      </c>
      <c r="L894" s="185"/>
    </row>
    <row r="895" spans="1:12">
      <c r="A895" s="250">
        <v>209</v>
      </c>
      <c r="B895" s="14"/>
      <c r="C895" s="34" t="s">
        <v>683</v>
      </c>
      <c r="D895" s="14" t="s">
        <v>37</v>
      </c>
      <c r="E895" s="274" t="s">
        <v>684</v>
      </c>
      <c r="F895" s="68">
        <v>0</v>
      </c>
      <c r="G895" s="68">
        <v>1.056</v>
      </c>
      <c r="H895" s="35">
        <f>G895-F895</f>
        <v>1.056</v>
      </c>
      <c r="I895" s="146">
        <v>5</v>
      </c>
      <c r="J895" s="37">
        <v>500</v>
      </c>
      <c r="K895" s="19">
        <f>SUM(H895*I895*J895)</f>
        <v>2640</v>
      </c>
      <c r="L895" s="204"/>
    </row>
    <row r="896" spans="1:12">
      <c r="A896" s="251"/>
      <c r="B896" s="682" t="s">
        <v>685</v>
      </c>
      <c r="C896" s="721"/>
      <c r="D896" s="722"/>
      <c r="E896" s="255"/>
      <c r="F896" s="68"/>
      <c r="G896" s="68"/>
      <c r="H896" s="38">
        <f>SUM(H895:H895)</f>
        <v>1.056</v>
      </c>
      <c r="I896" s="146"/>
      <c r="J896" s="37"/>
      <c r="K896" s="20">
        <f>SUBTOTAL(9,K895:K895)</f>
        <v>2640</v>
      </c>
      <c r="L896" s="185"/>
    </row>
    <row r="897" spans="1:12">
      <c r="A897" s="125">
        <v>210</v>
      </c>
      <c r="B897" s="14"/>
      <c r="C897" s="34" t="s">
        <v>686</v>
      </c>
      <c r="D897" s="14" t="s">
        <v>18</v>
      </c>
      <c r="E897" s="67" t="s">
        <v>687</v>
      </c>
      <c r="F897" s="68">
        <v>1.956</v>
      </c>
      <c r="G897" s="68">
        <v>2.4</v>
      </c>
      <c r="H897" s="35">
        <f>G897-F897</f>
        <v>0.44399999999999995</v>
      </c>
      <c r="I897" s="36">
        <v>4.5999999999999996</v>
      </c>
      <c r="J897" s="37">
        <v>255</v>
      </c>
      <c r="K897" s="19">
        <f>SUM(H897*I897*J897)</f>
        <v>520.8119999999999</v>
      </c>
      <c r="L897" s="204"/>
    </row>
    <row r="898" spans="1:12">
      <c r="A898" s="251"/>
      <c r="B898" s="682" t="s">
        <v>688</v>
      </c>
      <c r="C898" s="721"/>
      <c r="D898" s="722"/>
      <c r="E898" s="257"/>
      <c r="F898" s="74"/>
      <c r="G898" s="74"/>
      <c r="H898" s="38">
        <f>SUM(H897)</f>
        <v>0.44399999999999995</v>
      </c>
      <c r="I898" s="39"/>
      <c r="J898" s="40"/>
      <c r="K898" s="20">
        <f>SUM(K897)</f>
        <v>520.8119999999999</v>
      </c>
      <c r="L898" s="185"/>
    </row>
    <row r="899" spans="1:12">
      <c r="A899" s="737">
        <v>211</v>
      </c>
      <c r="B899" s="158"/>
      <c r="C899" s="158" t="s">
        <v>1028</v>
      </c>
      <c r="D899" s="158" t="s">
        <v>106</v>
      </c>
      <c r="E899" s="479" t="s">
        <v>689</v>
      </c>
      <c r="F899" s="280">
        <v>0</v>
      </c>
      <c r="G899" s="68">
        <v>0.33800000000000002</v>
      </c>
      <c r="H899" s="35">
        <f>G899-F899</f>
        <v>0.33800000000000002</v>
      </c>
      <c r="I899" s="146">
        <v>5.4349112426035502</v>
      </c>
      <c r="J899" s="37">
        <v>750</v>
      </c>
      <c r="K899" s="19">
        <f>SUM(H899*I899*J899)</f>
        <v>1377.7500000000002</v>
      </c>
      <c r="L899" s="204"/>
    </row>
    <row r="900" spans="1:12">
      <c r="A900" s="738">
        <v>40</v>
      </c>
      <c r="B900" s="279"/>
      <c r="C900" s="279" t="s">
        <v>1028</v>
      </c>
      <c r="D900" s="279" t="s">
        <v>106</v>
      </c>
      <c r="E900" s="293"/>
      <c r="F900" s="280">
        <v>0.33800000000000002</v>
      </c>
      <c r="G900" s="68">
        <v>1.0389999999999999</v>
      </c>
      <c r="H900" s="35">
        <f>G900-F900</f>
        <v>0.70099999999999985</v>
      </c>
      <c r="I900" s="146">
        <v>5.5</v>
      </c>
      <c r="J900" s="37">
        <v>450</v>
      </c>
      <c r="K900" s="19">
        <f>SUM(H900*I900*J900)</f>
        <v>1734.9749999999997</v>
      </c>
      <c r="L900" s="204"/>
    </row>
    <row r="901" spans="1:12">
      <c r="A901" s="738">
        <v>40</v>
      </c>
      <c r="B901" s="482"/>
      <c r="C901" s="279" t="s">
        <v>1028</v>
      </c>
      <c r="D901" s="279" t="s">
        <v>106</v>
      </c>
      <c r="E901" s="480"/>
      <c r="F901" s="280">
        <v>1.0389999999999999</v>
      </c>
      <c r="G901" s="68">
        <v>1.766</v>
      </c>
      <c r="H901" s="35">
        <f>G901-F901</f>
        <v>0.72700000000000009</v>
      </c>
      <c r="I901" s="146">
        <v>5.1279229711141676</v>
      </c>
      <c r="J901" s="37">
        <v>450</v>
      </c>
      <c r="K901" s="19">
        <f>SUM(H901*I901*J901)</f>
        <v>1677.6000000000001</v>
      </c>
      <c r="L901" s="204"/>
    </row>
    <row r="902" spans="1:12">
      <c r="A902" s="738">
        <v>40</v>
      </c>
      <c r="B902" s="279"/>
      <c r="C902" s="292" t="s">
        <v>1028</v>
      </c>
      <c r="D902" s="292" t="s">
        <v>106</v>
      </c>
      <c r="E902" s="293"/>
      <c r="F902" s="280">
        <v>1.766</v>
      </c>
      <c r="G902" s="68">
        <v>2.077</v>
      </c>
      <c r="H902" s="35">
        <f>G902-F902</f>
        <v>0.31099999999999994</v>
      </c>
      <c r="I902" s="146">
        <v>5.5</v>
      </c>
      <c r="J902" s="37">
        <v>750</v>
      </c>
      <c r="K902" s="19">
        <f>SUM(H902*I902*J902)</f>
        <v>1282.8749999999998</v>
      </c>
      <c r="L902" s="204"/>
    </row>
    <row r="903" spans="1:12">
      <c r="A903" s="465"/>
      <c r="B903" s="739" t="s">
        <v>690</v>
      </c>
      <c r="C903" s="721"/>
      <c r="D903" s="740"/>
      <c r="E903" s="476"/>
      <c r="F903" s="282"/>
      <c r="G903" s="74"/>
      <c r="H903" s="38">
        <f>SUBTOTAL(9,H899:H902)</f>
        <v>2.077</v>
      </c>
      <c r="I903" s="147"/>
      <c r="J903" s="40"/>
      <c r="K903" s="20">
        <f>SUBTOTAL(9,K899:K902)</f>
        <v>6073.2</v>
      </c>
      <c r="L903" s="185"/>
    </row>
    <row r="904" spans="1:12">
      <c r="A904" s="110">
        <v>212</v>
      </c>
      <c r="B904" s="84"/>
      <c r="C904" s="83" t="s">
        <v>691</v>
      </c>
      <c r="D904" s="84" t="s">
        <v>28</v>
      </c>
      <c r="E904" s="91" t="s">
        <v>692</v>
      </c>
      <c r="F904" s="86">
        <v>1.6319999999999999</v>
      </c>
      <c r="G904" s="86">
        <v>2.4980000000000002</v>
      </c>
      <c r="H904" s="86">
        <v>0.86600000000000033</v>
      </c>
      <c r="I904" s="87">
        <v>4.5</v>
      </c>
      <c r="J904" s="88">
        <v>270</v>
      </c>
      <c r="K904" s="19">
        <f>SUM(H904*I904*J904*1.21)</f>
        <v>1273.1499000000006</v>
      </c>
      <c r="L904" s="204"/>
    </row>
    <row r="905" spans="1:12">
      <c r="A905" s="229"/>
      <c r="B905" s="662" t="s">
        <v>964</v>
      </c>
      <c r="C905" s="663"/>
      <c r="D905" s="664"/>
      <c r="E905" s="91"/>
      <c r="F905" s="86"/>
      <c r="G905" s="86"/>
      <c r="H905" s="92">
        <f>SUBTOTAL(9,H904)</f>
        <v>0.86600000000000033</v>
      </c>
      <c r="I905" s="87"/>
      <c r="J905" s="88"/>
      <c r="K905" s="20">
        <f>SUBTOTAL(9,K904)</f>
        <v>1273.1499000000006</v>
      </c>
      <c r="L905" s="185"/>
    </row>
    <row r="906" spans="1:12">
      <c r="A906" s="250">
        <v>213</v>
      </c>
      <c r="B906" s="14" t="s">
        <v>693</v>
      </c>
      <c r="C906" s="34" t="s">
        <v>694</v>
      </c>
      <c r="D906" s="14" t="s">
        <v>18</v>
      </c>
      <c r="E906" s="255" t="s">
        <v>695</v>
      </c>
      <c r="F906" s="68">
        <v>0</v>
      </c>
      <c r="G906" s="68">
        <v>0.77200000000000002</v>
      </c>
      <c r="H906" s="35">
        <f>G906-F906</f>
        <v>0.77200000000000002</v>
      </c>
      <c r="I906" s="36">
        <v>5.9</v>
      </c>
      <c r="J906" s="37">
        <v>329</v>
      </c>
      <c r="K906" s="19">
        <f>SUM(H906*I906*J906)</f>
        <v>1498.5291999999999</v>
      </c>
      <c r="L906" s="204"/>
    </row>
    <row r="907" spans="1:12">
      <c r="A907" s="251"/>
      <c r="B907" s="682" t="s">
        <v>696</v>
      </c>
      <c r="C907" s="721"/>
      <c r="D907" s="722"/>
      <c r="E907" s="128"/>
      <c r="F907" s="74"/>
      <c r="G907" s="74"/>
      <c r="H907" s="38">
        <f>SUM(H906)</f>
        <v>0.77200000000000002</v>
      </c>
      <c r="I907" s="39"/>
      <c r="J907" s="40"/>
      <c r="K907" s="20">
        <f>SUM(K906)</f>
        <v>1498.5291999999999</v>
      </c>
      <c r="L907" s="185"/>
    </row>
    <row r="908" spans="1:12">
      <c r="A908" s="250">
        <v>214</v>
      </c>
      <c r="B908" s="14"/>
      <c r="C908" s="34" t="s">
        <v>697</v>
      </c>
      <c r="D908" s="14" t="s">
        <v>43</v>
      </c>
      <c r="E908" s="67" t="s">
        <v>698</v>
      </c>
      <c r="F908" s="68">
        <v>3</v>
      </c>
      <c r="G908" s="68">
        <v>7.5149999999999997</v>
      </c>
      <c r="H908" s="35">
        <f>G908-F908</f>
        <v>4.5149999999999997</v>
      </c>
      <c r="I908" s="146">
        <v>5.3</v>
      </c>
      <c r="J908" s="37">
        <v>480</v>
      </c>
      <c r="K908" s="19">
        <f>SUM(H908*I908*J908)</f>
        <v>11486.159999999998</v>
      </c>
      <c r="L908" s="204"/>
    </row>
    <row r="909" spans="1:12">
      <c r="A909" s="251"/>
      <c r="B909" s="682" t="s">
        <v>699</v>
      </c>
      <c r="C909" s="721"/>
      <c r="D909" s="722"/>
      <c r="E909" s="257"/>
      <c r="F909" s="68"/>
      <c r="G909" s="68"/>
      <c r="H909" s="38">
        <f>SUM(H908)</f>
        <v>4.5149999999999997</v>
      </c>
      <c r="I909" s="146"/>
      <c r="J909" s="37"/>
      <c r="K909" s="20">
        <f>SUM(K908)</f>
        <v>11486.159999999998</v>
      </c>
      <c r="L909" s="185"/>
    </row>
    <row r="910" spans="1:12" ht="15.75" customHeight="1">
      <c r="A910" s="250">
        <v>215</v>
      </c>
      <c r="B910" s="14"/>
      <c r="C910" s="34" t="s">
        <v>700</v>
      </c>
      <c r="D910" s="14" t="s">
        <v>37</v>
      </c>
      <c r="E910" s="481" t="s">
        <v>963</v>
      </c>
      <c r="F910" s="68">
        <v>4.3579999999999997</v>
      </c>
      <c r="G910" s="68">
        <v>4.5179999999999998</v>
      </c>
      <c r="H910" s="35">
        <f>G910-F910</f>
        <v>0.16000000000000014</v>
      </c>
      <c r="I910" s="146">
        <v>4.5</v>
      </c>
      <c r="J910" s="37">
        <v>750</v>
      </c>
      <c r="K910" s="19">
        <f>SUM(H910*I910*J910)</f>
        <v>540.00000000000045</v>
      </c>
      <c r="L910" s="204"/>
    </row>
    <row r="911" spans="1:12">
      <c r="A911" s="125"/>
      <c r="B911" s="14"/>
      <c r="C911" s="34" t="s">
        <v>700</v>
      </c>
      <c r="D911" s="14" t="s">
        <v>37</v>
      </c>
      <c r="E911" s="407"/>
      <c r="F911" s="68">
        <v>8.2720000000000002</v>
      </c>
      <c r="G911" s="68">
        <v>9.1460000000000008</v>
      </c>
      <c r="H911" s="35">
        <f>G911-F911</f>
        <v>0.87400000000000055</v>
      </c>
      <c r="I911" s="146">
        <v>4</v>
      </c>
      <c r="J911" s="37">
        <v>400</v>
      </c>
      <c r="K911" s="19">
        <f>SUM(H911*I911*J911)</f>
        <v>1398.400000000001</v>
      </c>
      <c r="L911" s="204"/>
    </row>
    <row r="912" spans="1:12">
      <c r="A912" s="251"/>
      <c r="B912" s="682" t="s">
        <v>701</v>
      </c>
      <c r="C912" s="721"/>
      <c r="D912" s="722"/>
      <c r="E912" s="255"/>
      <c r="F912" s="68"/>
      <c r="G912" s="68"/>
      <c r="H912" s="38">
        <f>SUM(H910:H911)</f>
        <v>1.0340000000000007</v>
      </c>
      <c r="I912" s="146"/>
      <c r="J912" s="37"/>
      <c r="K912" s="20">
        <f>SUBTOTAL(9,K910:K911)</f>
        <v>1938.4000000000015</v>
      </c>
      <c r="L912" s="185"/>
    </row>
    <row r="913" spans="1:15">
      <c r="A913" s="250">
        <v>216</v>
      </c>
      <c r="B913" s="208"/>
      <c r="C913" s="14" t="s">
        <v>681</v>
      </c>
      <c r="D913" s="208" t="s">
        <v>46</v>
      </c>
      <c r="E913" s="67" t="s">
        <v>682</v>
      </c>
      <c r="F913" s="68">
        <v>1.5369999999999999</v>
      </c>
      <c r="G913" s="68">
        <v>2.0499999999999998</v>
      </c>
      <c r="H913" s="209">
        <f>SUM(G913-F913)</f>
        <v>0.5129999999999999</v>
      </c>
      <c r="I913" s="116">
        <v>3.4</v>
      </c>
      <c r="J913" s="117">
        <v>800</v>
      </c>
      <c r="K913" s="19">
        <f>SUM(H913*I913*J913)</f>
        <v>1395.3599999999997</v>
      </c>
      <c r="L913" s="204"/>
    </row>
    <row r="914" spans="1:15">
      <c r="A914" s="125"/>
      <c r="B914" s="208"/>
      <c r="C914" s="14" t="s">
        <v>681</v>
      </c>
      <c r="D914" s="208" t="s">
        <v>46</v>
      </c>
      <c r="E914" s="67" t="s">
        <v>682</v>
      </c>
      <c r="F914" s="68">
        <v>2.0499999999999998</v>
      </c>
      <c r="G914" s="68">
        <v>3.0680000000000001</v>
      </c>
      <c r="H914" s="209">
        <f>SUM(G914-F914)</f>
        <v>1.0180000000000002</v>
      </c>
      <c r="I914" s="116">
        <v>3.4</v>
      </c>
      <c r="J914" s="117">
        <v>400</v>
      </c>
      <c r="K914" s="19">
        <f>SUM(H914*I914*J914)</f>
        <v>1384.4800000000002</v>
      </c>
      <c r="L914" s="204"/>
    </row>
    <row r="915" spans="1:15">
      <c r="A915" s="251"/>
      <c r="B915" s="718" t="s">
        <v>965</v>
      </c>
      <c r="C915" s="719"/>
      <c r="D915" s="720"/>
      <c r="E915" s="73"/>
      <c r="F915" s="74"/>
      <c r="G915" s="74"/>
      <c r="H915" s="38">
        <f>SUM(H914)</f>
        <v>1.0180000000000002</v>
      </c>
      <c r="I915" s="118"/>
      <c r="J915" s="119"/>
      <c r="K915" s="20">
        <f>SUM(K913:K914)</f>
        <v>2779.84</v>
      </c>
      <c r="L915" s="243"/>
      <c r="M915" s="80"/>
    </row>
    <row r="916" spans="1:15">
      <c r="A916" s="330">
        <v>217</v>
      </c>
      <c r="B916" s="120" t="s">
        <v>1035</v>
      </c>
      <c r="C916" s="266" t="s">
        <v>702</v>
      </c>
      <c r="D916" s="120" t="s">
        <v>110</v>
      </c>
      <c r="E916" s="268" t="s">
        <v>703</v>
      </c>
      <c r="F916" s="269">
        <v>2.3969999999999998</v>
      </c>
      <c r="G916" s="269">
        <v>3.0960000000000001</v>
      </c>
      <c r="H916" s="211">
        <f>G916-F916</f>
        <v>0.69900000000000029</v>
      </c>
      <c r="I916" s="212">
        <v>3.8</v>
      </c>
      <c r="J916" s="213">
        <v>385</v>
      </c>
      <c r="K916" s="328">
        <f>SUM(H916*I916*J916)</f>
        <v>1022.6370000000004</v>
      </c>
      <c r="L916" s="388"/>
      <c r="M916" s="78"/>
      <c r="N916" s="78"/>
      <c r="O916" s="78"/>
    </row>
    <row r="917" spans="1:15">
      <c r="A917" s="228"/>
      <c r="B917" s="723" t="s">
        <v>966</v>
      </c>
      <c r="C917" s="724"/>
      <c r="D917" s="725"/>
      <c r="E917" s="270"/>
      <c r="F917" s="469"/>
      <c r="G917" s="469"/>
      <c r="H917" s="114">
        <f>SUBTOTAL(9,H916:H916)</f>
        <v>0.69900000000000029</v>
      </c>
      <c r="I917" s="115"/>
      <c r="J917" s="79"/>
      <c r="K917" s="79">
        <f>SUBTOTAL(9,K916)</f>
        <v>1022.6370000000004</v>
      </c>
      <c r="L917" s="185"/>
    </row>
    <row r="918" spans="1:15">
      <c r="A918" s="110">
        <v>218</v>
      </c>
      <c r="B918" s="84"/>
      <c r="C918" s="83" t="s">
        <v>704</v>
      </c>
      <c r="D918" s="84" t="s">
        <v>28</v>
      </c>
      <c r="E918" s="91" t="s">
        <v>705</v>
      </c>
      <c r="F918" s="86">
        <v>0</v>
      </c>
      <c r="G918" s="86">
        <v>0.27900000000000003</v>
      </c>
      <c r="H918" s="86">
        <v>0.27900000000000003</v>
      </c>
      <c r="I918" s="87">
        <v>4.5999999999999996</v>
      </c>
      <c r="J918" s="88">
        <v>550</v>
      </c>
      <c r="K918" s="19">
        <f>SUM(H918*I918*J918*1.21)</f>
        <v>854.10270000000003</v>
      </c>
      <c r="L918" s="204"/>
    </row>
    <row r="919" spans="1:15">
      <c r="A919" s="111"/>
      <c r="B919" s="84"/>
      <c r="C919" s="83" t="s">
        <v>704</v>
      </c>
      <c r="D919" s="84" t="s">
        <v>28</v>
      </c>
      <c r="E919" s="98"/>
      <c r="F919" s="86">
        <v>0.27900000000000003</v>
      </c>
      <c r="G919" s="86">
        <v>1.2430000000000001</v>
      </c>
      <c r="H919" s="86">
        <v>0.96400000000000008</v>
      </c>
      <c r="I919" s="87">
        <v>4.5999999999999996</v>
      </c>
      <c r="J919" s="88">
        <v>270</v>
      </c>
      <c r="K919" s="19">
        <f>SUM(H919*I919*J919*1.21)</f>
        <v>1448.71848</v>
      </c>
      <c r="L919" s="204"/>
    </row>
    <row r="920" spans="1:15">
      <c r="A920" s="229"/>
      <c r="B920" s="662" t="s">
        <v>706</v>
      </c>
      <c r="C920" s="663"/>
      <c r="D920" s="664"/>
      <c r="E920" s="94"/>
      <c r="F920" s="95"/>
      <c r="G920" s="95"/>
      <c r="H920" s="92">
        <f>SUBTOTAL(9,H918:H919)</f>
        <v>1.2430000000000001</v>
      </c>
      <c r="I920" s="96"/>
      <c r="J920" s="97"/>
      <c r="K920" s="20">
        <f>SUBTOTAL(9,K918:K919)</f>
        <v>2302.8211799999999</v>
      </c>
      <c r="L920" s="243"/>
    </row>
    <row r="921" spans="1:15">
      <c r="A921" s="242"/>
      <c r="B921" s="175"/>
      <c r="C921" s="492"/>
      <c r="D921" s="175"/>
      <c r="E921" s="151"/>
      <c r="F921" s="152"/>
      <c r="G921" s="152"/>
      <c r="H921" s="152"/>
      <c r="I921" s="176"/>
      <c r="J921" s="175"/>
      <c r="K921" s="126"/>
      <c r="L921" s="185"/>
    </row>
    <row r="922" spans="1:15" ht="15.75" thickBot="1">
      <c r="A922" s="658">
        <v>30</v>
      </c>
      <c r="B922" s="658"/>
      <c r="C922" s="658"/>
      <c r="D922" s="658"/>
      <c r="E922" s="658"/>
      <c r="F922" s="658"/>
      <c r="G922" s="658"/>
      <c r="H922" s="658"/>
      <c r="I922" s="658"/>
      <c r="J922" s="658"/>
      <c r="K922" s="658"/>
      <c r="L922" s="185"/>
    </row>
    <row r="923" spans="1:15" ht="36">
      <c r="A923" s="177" t="s">
        <v>0</v>
      </c>
      <c r="B923" s="178" t="s">
        <v>1</v>
      </c>
      <c r="C923" s="179" t="s">
        <v>2</v>
      </c>
      <c r="D923" s="180" t="s">
        <v>3</v>
      </c>
      <c r="E923" s="179" t="s">
        <v>4</v>
      </c>
      <c r="F923" s="687" t="s">
        <v>5</v>
      </c>
      <c r="G923" s="688"/>
      <c r="H923" s="181" t="s">
        <v>6</v>
      </c>
      <c r="I923" s="182" t="s">
        <v>7</v>
      </c>
      <c r="J923" s="183" t="s">
        <v>8</v>
      </c>
      <c r="K923" s="393" t="s">
        <v>9</v>
      </c>
      <c r="L923" s="185"/>
    </row>
    <row r="924" spans="1:15" ht="15.2" customHeight="1" thickBot="1">
      <c r="A924" s="186" t="s">
        <v>10</v>
      </c>
      <c r="B924" s="187"/>
      <c r="C924" s="188"/>
      <c r="D924" s="189"/>
      <c r="E924" s="190"/>
      <c r="F924" s="191" t="s">
        <v>11</v>
      </c>
      <c r="G924" s="192" t="s">
        <v>12</v>
      </c>
      <c r="H924" s="193" t="s">
        <v>13</v>
      </c>
      <c r="I924" s="194" t="s">
        <v>14</v>
      </c>
      <c r="J924" s="195" t="s">
        <v>15</v>
      </c>
      <c r="K924" s="394" t="s">
        <v>16</v>
      </c>
      <c r="L924" s="185"/>
    </row>
    <row r="925" spans="1:15" ht="4.1500000000000004" customHeight="1">
      <c r="A925" s="640"/>
      <c r="B925" s="198"/>
      <c r="C925" s="199"/>
      <c r="D925" s="198"/>
      <c r="E925" s="198"/>
      <c r="F925" s="201"/>
      <c r="G925" s="201"/>
      <c r="H925" s="201"/>
      <c r="I925" s="202"/>
      <c r="J925" s="199"/>
      <c r="K925" s="203"/>
      <c r="L925" s="185"/>
    </row>
    <row r="926" spans="1:15" ht="15" customHeight="1">
      <c r="A926" s="110">
        <v>219</v>
      </c>
      <c r="B926" s="84"/>
      <c r="C926" s="83" t="s">
        <v>707</v>
      </c>
      <c r="D926" s="84" t="s">
        <v>28</v>
      </c>
      <c r="E926" s="98" t="s">
        <v>708</v>
      </c>
      <c r="F926" s="86">
        <v>0.53</v>
      </c>
      <c r="G926" s="86">
        <v>1.774</v>
      </c>
      <c r="H926" s="86">
        <v>1.244</v>
      </c>
      <c r="I926" s="87">
        <v>4</v>
      </c>
      <c r="J926" s="88">
        <v>270</v>
      </c>
      <c r="K926" s="19">
        <f>SUM(H926*I926*J926*1.21)</f>
        <v>1625.6591999999998</v>
      </c>
      <c r="L926" s="185"/>
    </row>
    <row r="927" spans="1:15" ht="15" customHeight="1">
      <c r="A927" s="229"/>
      <c r="B927" s="662" t="s">
        <v>709</v>
      </c>
      <c r="C927" s="663"/>
      <c r="D927" s="664"/>
      <c r="E927" s="103"/>
      <c r="F927" s="86"/>
      <c r="G927" s="86"/>
      <c r="H927" s="92">
        <f>SUBTOTAL(9,H926:H926)</f>
        <v>1.244</v>
      </c>
      <c r="I927" s="87"/>
      <c r="J927" s="88"/>
      <c r="K927" s="20">
        <f>SUBTOTAL(9,K926:K926)</f>
        <v>1625.6591999999998</v>
      </c>
      <c r="L927" s="185"/>
    </row>
    <row r="928" spans="1:15" ht="15" customHeight="1">
      <c r="A928" s="235">
        <v>220</v>
      </c>
      <c r="B928" s="41"/>
      <c r="C928" s="41" t="s">
        <v>710</v>
      </c>
      <c r="D928" s="14" t="s">
        <v>18</v>
      </c>
      <c r="E928" s="31" t="s">
        <v>711</v>
      </c>
      <c r="F928" s="26">
        <v>0</v>
      </c>
      <c r="G928" s="26">
        <v>1.1739999999999999</v>
      </c>
      <c r="H928" s="26">
        <f>G928-F928</f>
        <v>1.1739999999999999</v>
      </c>
      <c r="I928" s="142">
        <v>6</v>
      </c>
      <c r="J928" s="41">
        <v>366</v>
      </c>
      <c r="K928" s="19">
        <f>SUM(H928*I928*J928)</f>
        <v>2578.1039999999998</v>
      </c>
      <c r="L928" s="185"/>
    </row>
    <row r="929" spans="1:12" ht="15" customHeight="1">
      <c r="A929" s="231"/>
      <c r="B929" s="726" t="s">
        <v>712</v>
      </c>
      <c r="C929" s="721"/>
      <c r="D929" s="727"/>
      <c r="E929" s="55"/>
      <c r="F929" s="29"/>
      <c r="G929" s="29"/>
      <c r="H929" s="29">
        <f>SUM(H928:H928)</f>
        <v>1.1739999999999999</v>
      </c>
      <c r="I929" s="155"/>
      <c r="J929" s="154"/>
      <c r="K929" s="20">
        <f>SUM(K928:K928)</f>
        <v>2578.1039999999998</v>
      </c>
      <c r="L929" s="185"/>
    </row>
    <row r="930" spans="1:12">
      <c r="A930" s="235">
        <v>221</v>
      </c>
      <c r="B930" s="154"/>
      <c r="C930" s="34" t="s">
        <v>713</v>
      </c>
      <c r="D930" s="14" t="s">
        <v>18</v>
      </c>
      <c r="E930" s="274" t="s">
        <v>714</v>
      </c>
      <c r="F930" s="68">
        <v>1.1579999999999999</v>
      </c>
      <c r="G930" s="68">
        <v>1.609</v>
      </c>
      <c r="H930" s="35">
        <f>G930-F930</f>
        <v>0.45100000000000007</v>
      </c>
      <c r="I930" s="36">
        <v>3.9</v>
      </c>
      <c r="J930" s="37">
        <v>294</v>
      </c>
      <c r="K930" s="19">
        <f>SUM(H930*I930*J930)</f>
        <v>517.11660000000006</v>
      </c>
      <c r="L930" s="204"/>
    </row>
    <row r="931" spans="1:12">
      <c r="A931" s="230"/>
      <c r="B931" s="154"/>
      <c r="C931" s="34" t="s">
        <v>713</v>
      </c>
      <c r="D931" s="14" t="s">
        <v>18</v>
      </c>
      <c r="E931" s="274" t="s">
        <v>715</v>
      </c>
      <c r="F931" s="68">
        <v>1.609</v>
      </c>
      <c r="G931" s="68">
        <v>2</v>
      </c>
      <c r="H931" s="35">
        <f>G931-F931</f>
        <v>0.39100000000000001</v>
      </c>
      <c r="I931" s="36">
        <v>3.9</v>
      </c>
      <c r="J931" s="37">
        <v>898</v>
      </c>
      <c r="K931" s="19">
        <f>SUM(H931*I931*J931)</f>
        <v>1369.3601999999998</v>
      </c>
      <c r="L931" s="204"/>
    </row>
    <row r="932" spans="1:12">
      <c r="A932" s="125"/>
      <c r="B932" s="14"/>
      <c r="C932" s="34" t="s">
        <v>713</v>
      </c>
      <c r="D932" s="14" t="s">
        <v>18</v>
      </c>
      <c r="E932" s="67" t="s">
        <v>716</v>
      </c>
      <c r="F932" s="68">
        <v>2</v>
      </c>
      <c r="G932" s="68">
        <v>2.3540000000000001</v>
      </c>
      <c r="H932" s="35">
        <f>G932-F932</f>
        <v>0.35400000000000009</v>
      </c>
      <c r="I932" s="36">
        <v>3.9</v>
      </c>
      <c r="J932" s="37">
        <v>294</v>
      </c>
      <c r="K932" s="19">
        <f>SUM(H932*I932*J932)</f>
        <v>405.89640000000009</v>
      </c>
      <c r="L932" s="204"/>
    </row>
    <row r="933" spans="1:12">
      <c r="A933" s="251"/>
      <c r="B933" s="682" t="s">
        <v>717</v>
      </c>
      <c r="C933" s="721"/>
      <c r="D933" s="722"/>
      <c r="E933" s="257"/>
      <c r="F933" s="74"/>
      <c r="G933" s="74"/>
      <c r="H933" s="38">
        <f>SUM(H932)</f>
        <v>0.35400000000000009</v>
      </c>
      <c r="I933" s="39"/>
      <c r="J933" s="40"/>
      <c r="K933" s="20">
        <f>SUM(K930:K932)</f>
        <v>2292.3732</v>
      </c>
      <c r="L933" s="185"/>
    </row>
    <row r="934" spans="1:12">
      <c r="A934" s="250">
        <v>222</v>
      </c>
      <c r="B934" s="14"/>
      <c r="C934" s="34" t="s">
        <v>718</v>
      </c>
      <c r="D934" s="14" t="s">
        <v>37</v>
      </c>
      <c r="E934" s="67" t="s">
        <v>719</v>
      </c>
      <c r="F934" s="68">
        <v>0</v>
      </c>
      <c r="G934" s="68">
        <v>3.3000000000000002E-2</v>
      </c>
      <c r="H934" s="35">
        <f>G934-F934</f>
        <v>3.3000000000000002E-2</v>
      </c>
      <c r="I934" s="146">
        <v>4.5</v>
      </c>
      <c r="J934" s="37">
        <v>750</v>
      </c>
      <c r="K934" s="19">
        <f>SUM(H934*I934*J934)</f>
        <v>111.37500000000001</v>
      </c>
      <c r="L934" s="204"/>
    </row>
    <row r="935" spans="1:12">
      <c r="A935" s="125"/>
      <c r="B935" s="14"/>
      <c r="C935" s="34" t="s">
        <v>718</v>
      </c>
      <c r="D935" s="14" t="s">
        <v>37</v>
      </c>
      <c r="E935" s="255"/>
      <c r="F935" s="68">
        <v>0.25900000000000001</v>
      </c>
      <c r="G935" s="68">
        <v>1.4379999999999999</v>
      </c>
      <c r="H935" s="35">
        <f>G935-F935</f>
        <v>1.1789999999999998</v>
      </c>
      <c r="I935" s="146">
        <v>4.5</v>
      </c>
      <c r="J935" s="37">
        <v>750</v>
      </c>
      <c r="K935" s="19">
        <f>SUM(H935*I935*J935)</f>
        <v>3979.1249999999995</v>
      </c>
      <c r="L935" s="204"/>
    </row>
    <row r="936" spans="1:12">
      <c r="A936" s="125"/>
      <c r="B936" s="14"/>
      <c r="C936" s="34" t="s">
        <v>718</v>
      </c>
      <c r="D936" s="14" t="s">
        <v>37</v>
      </c>
      <c r="E936" s="407"/>
      <c r="F936" s="68">
        <v>1.4379999999999999</v>
      </c>
      <c r="G936" s="68">
        <v>2.3199999999999998</v>
      </c>
      <c r="H936" s="35">
        <f>G936-F936</f>
        <v>0.8819999999999999</v>
      </c>
      <c r="I936" s="146">
        <v>4.5</v>
      </c>
      <c r="J936" s="37">
        <v>400</v>
      </c>
      <c r="K936" s="19">
        <f>SUM(H936*I936*J936)</f>
        <v>1587.5999999999997</v>
      </c>
      <c r="L936" s="204"/>
    </row>
    <row r="937" spans="1:12">
      <c r="A937" s="251"/>
      <c r="B937" s="682" t="s">
        <v>720</v>
      </c>
      <c r="C937" s="721"/>
      <c r="D937" s="722"/>
      <c r="E937" s="255"/>
      <c r="F937" s="68"/>
      <c r="G937" s="68"/>
      <c r="H937" s="38">
        <f>SUM(H934:H936)</f>
        <v>2.0939999999999994</v>
      </c>
      <c r="I937" s="146"/>
      <c r="J937" s="37"/>
      <c r="K937" s="20">
        <f>SUBTOTAL(9,K934:K936)</f>
        <v>5678.0999999999995</v>
      </c>
      <c r="L937" s="185"/>
    </row>
    <row r="938" spans="1:12">
      <c r="A938" s="250">
        <v>223</v>
      </c>
      <c r="B938" s="14"/>
      <c r="C938" s="34" t="s">
        <v>721</v>
      </c>
      <c r="D938" s="14" t="s">
        <v>37</v>
      </c>
      <c r="E938" s="274" t="s">
        <v>722</v>
      </c>
      <c r="F938" s="68">
        <v>1.7110000000000001</v>
      </c>
      <c r="G938" s="68">
        <v>2.8889999999999998</v>
      </c>
      <c r="H938" s="35">
        <f>G938-F938</f>
        <v>1.1779999999999997</v>
      </c>
      <c r="I938" s="146">
        <v>5.4</v>
      </c>
      <c r="J938" s="37">
        <v>500</v>
      </c>
      <c r="K938" s="19">
        <f>SUM(H938*I938*J938)</f>
        <v>3180.5999999999995</v>
      </c>
      <c r="L938" s="204"/>
    </row>
    <row r="939" spans="1:12">
      <c r="A939" s="251"/>
      <c r="B939" s="682" t="s">
        <v>723</v>
      </c>
      <c r="C939" s="721"/>
      <c r="D939" s="722"/>
      <c r="E939" s="255"/>
      <c r="F939" s="68"/>
      <c r="G939" s="68"/>
      <c r="H939" s="38">
        <f>SUM(H938:H938)</f>
        <v>1.1779999999999997</v>
      </c>
      <c r="I939" s="146"/>
      <c r="J939" s="37"/>
      <c r="K939" s="20">
        <f>SUBTOTAL(9,K938:K938)</f>
        <v>3180.5999999999995</v>
      </c>
      <c r="L939" s="185"/>
    </row>
    <row r="940" spans="1:12">
      <c r="A940" s="250">
        <v>224</v>
      </c>
      <c r="B940" s="14"/>
      <c r="C940" s="34" t="s">
        <v>724</v>
      </c>
      <c r="D940" s="14" t="s">
        <v>37</v>
      </c>
      <c r="E940" s="274" t="s">
        <v>725</v>
      </c>
      <c r="F940" s="68">
        <v>0</v>
      </c>
      <c r="G940" s="68">
        <v>0.873</v>
      </c>
      <c r="H940" s="35">
        <f>G940-F940</f>
        <v>0.873</v>
      </c>
      <c r="I940" s="146">
        <v>4.5</v>
      </c>
      <c r="J940" s="37">
        <v>500</v>
      </c>
      <c r="K940" s="19">
        <f>SUM(H940*I940*J940)</f>
        <v>1964.25</v>
      </c>
      <c r="L940" s="204"/>
    </row>
    <row r="941" spans="1:12">
      <c r="A941" s="251"/>
      <c r="B941" s="682" t="s">
        <v>726</v>
      </c>
      <c r="C941" s="721"/>
      <c r="D941" s="722"/>
      <c r="E941" s="255"/>
      <c r="F941" s="68"/>
      <c r="G941" s="68"/>
      <c r="H941" s="38">
        <f>SUM(H940:H940)</f>
        <v>0.873</v>
      </c>
      <c r="I941" s="146"/>
      <c r="J941" s="37"/>
      <c r="K941" s="20">
        <f>SUBTOTAL(9,K940:K940)</f>
        <v>1964.25</v>
      </c>
      <c r="L941" s="185"/>
    </row>
    <row r="942" spans="1:12">
      <c r="A942" s="110">
        <v>225</v>
      </c>
      <c r="B942" s="84"/>
      <c r="C942" s="83" t="s">
        <v>507</v>
      </c>
      <c r="D942" s="84" t="s">
        <v>28</v>
      </c>
      <c r="E942" s="85" t="s">
        <v>727</v>
      </c>
      <c r="F942" s="86">
        <v>0</v>
      </c>
      <c r="G942" s="86">
        <v>1.276</v>
      </c>
      <c r="H942" s="86">
        <v>1.276</v>
      </c>
      <c r="I942" s="87">
        <v>4.3</v>
      </c>
      <c r="J942" s="88">
        <v>270</v>
      </c>
      <c r="K942" s="19">
        <f>SUM(H942*I942*J942*1.21)</f>
        <v>1792.5375599999998</v>
      </c>
      <c r="L942" s="204"/>
    </row>
    <row r="943" spans="1:12">
      <c r="A943" s="111"/>
      <c r="B943" s="84"/>
      <c r="C943" s="83" t="s">
        <v>507</v>
      </c>
      <c r="D943" s="84" t="s">
        <v>28</v>
      </c>
      <c r="E943" s="91"/>
      <c r="F943" s="86">
        <v>2.0169999999999999</v>
      </c>
      <c r="G943" s="86">
        <v>2.0720000000000001</v>
      </c>
      <c r="H943" s="86">
        <v>5.500000000000016E-2</v>
      </c>
      <c r="I943" s="87">
        <v>4.3</v>
      </c>
      <c r="J943" s="88">
        <v>270</v>
      </c>
      <c r="K943" s="19">
        <f>SUM(H943*I943*J943*1.21)</f>
        <v>77.264550000000213</v>
      </c>
      <c r="L943" s="204"/>
    </row>
    <row r="944" spans="1:12">
      <c r="A944" s="229"/>
      <c r="B944" s="662" t="s">
        <v>728</v>
      </c>
      <c r="C944" s="663"/>
      <c r="D944" s="664"/>
      <c r="E944" s="153"/>
      <c r="F944" s="95"/>
      <c r="G944" s="95"/>
      <c r="H944" s="92">
        <f>SUBTOTAL(9,H942:H943)</f>
        <v>1.3310000000000002</v>
      </c>
      <c r="I944" s="96"/>
      <c r="J944" s="97"/>
      <c r="K944" s="20">
        <f>SUBTOTAL(9,K942:K943)</f>
        <v>1869.8021100000001</v>
      </c>
      <c r="L944" s="185"/>
    </row>
    <row r="945" spans="1:13">
      <c r="A945" s="250">
        <v>226</v>
      </c>
      <c r="B945" s="27"/>
      <c r="C945" s="34" t="s">
        <v>729</v>
      </c>
      <c r="D945" s="14" t="s">
        <v>18</v>
      </c>
      <c r="E945" s="67" t="s">
        <v>730</v>
      </c>
      <c r="F945" s="68">
        <v>2.2650000000000001</v>
      </c>
      <c r="G945" s="68">
        <v>3.09</v>
      </c>
      <c r="H945" s="35">
        <f>G945-F945</f>
        <v>0.82499999999999973</v>
      </c>
      <c r="I945" s="36">
        <v>4.5</v>
      </c>
      <c r="J945" s="37">
        <v>329</v>
      </c>
      <c r="K945" s="19">
        <f>SUM(H945*I945*J945)</f>
        <v>1221.4124999999995</v>
      </c>
      <c r="L945" s="204"/>
    </row>
    <row r="946" spans="1:13">
      <c r="A946" s="125"/>
      <c r="B946" s="14"/>
      <c r="C946" s="34" t="s">
        <v>729</v>
      </c>
      <c r="D946" s="14" t="s">
        <v>18</v>
      </c>
      <c r="E946" s="67" t="s">
        <v>731</v>
      </c>
      <c r="F946" s="68">
        <v>3.09</v>
      </c>
      <c r="G946" s="68">
        <v>3.2429999999999999</v>
      </c>
      <c r="H946" s="35">
        <f>G946-F946</f>
        <v>0.15300000000000002</v>
      </c>
      <c r="I946" s="36">
        <v>4.5</v>
      </c>
      <c r="J946" s="37">
        <v>898</v>
      </c>
      <c r="K946" s="19">
        <f>SUM(H946*I946*J946)</f>
        <v>618.27300000000014</v>
      </c>
      <c r="L946" s="204"/>
    </row>
    <row r="947" spans="1:13">
      <c r="A947" s="251"/>
      <c r="B947" s="682" t="s">
        <v>732</v>
      </c>
      <c r="C947" s="721"/>
      <c r="D947" s="722"/>
      <c r="E947" s="257"/>
      <c r="F947" s="74"/>
      <c r="G947" s="74"/>
      <c r="H947" s="38">
        <f>SUM(H946:H946)</f>
        <v>0.15300000000000002</v>
      </c>
      <c r="I947" s="39"/>
      <c r="J947" s="40"/>
      <c r="K947" s="20">
        <f>SUM(K945:K946)</f>
        <v>1839.6854999999996</v>
      </c>
      <c r="L947" s="185"/>
    </row>
    <row r="948" spans="1:13">
      <c r="A948" s="250">
        <v>227</v>
      </c>
      <c r="B948" s="14"/>
      <c r="C948" s="34" t="s">
        <v>733</v>
      </c>
      <c r="D948" s="14" t="s">
        <v>37</v>
      </c>
      <c r="E948" s="274" t="s">
        <v>734</v>
      </c>
      <c r="F948" s="68">
        <v>0</v>
      </c>
      <c r="G948" s="68">
        <v>1.284</v>
      </c>
      <c r="H948" s="35">
        <f>G948-F948</f>
        <v>1.284</v>
      </c>
      <c r="I948" s="146">
        <v>4</v>
      </c>
      <c r="J948" s="37">
        <v>400</v>
      </c>
      <c r="K948" s="19">
        <f>SUM(H948*I948*J948)</f>
        <v>2054.4</v>
      </c>
      <c r="L948" s="185"/>
    </row>
    <row r="949" spans="1:13">
      <c r="A949" s="251"/>
      <c r="B949" s="682" t="s">
        <v>735</v>
      </c>
      <c r="C949" s="721"/>
      <c r="D949" s="722"/>
      <c r="E949" s="255"/>
      <c r="F949" s="68"/>
      <c r="G949" s="68"/>
      <c r="H949" s="38">
        <f>SUM(H948:H948)</f>
        <v>1.284</v>
      </c>
      <c r="I949" s="146"/>
      <c r="J949" s="37"/>
      <c r="K949" s="20">
        <f>SUBTOTAL(9,K948:K948)</f>
        <v>2054.4</v>
      </c>
      <c r="L949" s="185"/>
    </row>
    <row r="950" spans="1:13">
      <c r="A950" s="250">
        <v>228</v>
      </c>
      <c r="B950" s="14" t="s">
        <v>1036</v>
      </c>
      <c r="C950" s="34" t="s">
        <v>736</v>
      </c>
      <c r="D950" s="14" t="s">
        <v>37</v>
      </c>
      <c r="E950" s="67" t="s">
        <v>737</v>
      </c>
      <c r="F950" s="68">
        <v>0.151</v>
      </c>
      <c r="G950" s="68">
        <v>1.33</v>
      </c>
      <c r="H950" s="35">
        <f>G950-F950</f>
        <v>1.179</v>
      </c>
      <c r="I950" s="146">
        <v>5.4</v>
      </c>
      <c r="J950" s="37">
        <v>400</v>
      </c>
      <c r="K950" s="19">
        <f>SUM(H950*I950*J950)</f>
        <v>2546.6400000000003</v>
      </c>
      <c r="L950" s="185"/>
    </row>
    <row r="951" spans="1:13">
      <c r="A951" s="125"/>
      <c r="B951" s="14" t="s">
        <v>1036</v>
      </c>
      <c r="C951" s="34" t="s">
        <v>736</v>
      </c>
      <c r="D951" s="14" t="s">
        <v>37</v>
      </c>
      <c r="E951" s="407"/>
      <c r="F951" s="68">
        <v>1.33</v>
      </c>
      <c r="G951" s="68">
        <v>2.2200000000000002</v>
      </c>
      <c r="H951" s="35">
        <f>G951-F951</f>
        <v>0.89000000000000012</v>
      </c>
      <c r="I951" s="146">
        <v>3.8</v>
      </c>
      <c r="J951" s="37">
        <v>500</v>
      </c>
      <c r="K951" s="19">
        <f>SUM(H951*I951*J951)</f>
        <v>1691</v>
      </c>
      <c r="L951" s="185"/>
    </row>
    <row r="952" spans="1:13">
      <c r="A952" s="251"/>
      <c r="B952" s="682" t="s">
        <v>738</v>
      </c>
      <c r="C952" s="721"/>
      <c r="D952" s="722"/>
      <c r="E952" s="255"/>
      <c r="F952" s="68"/>
      <c r="G952" s="68"/>
      <c r="H952" s="38">
        <f>SUM(H950:H951)</f>
        <v>2.069</v>
      </c>
      <c r="I952" s="146"/>
      <c r="J952" s="37"/>
      <c r="K952" s="20">
        <f>SUBTOTAL(9,K950:K951)</f>
        <v>4237.6400000000003</v>
      </c>
      <c r="L952" s="243"/>
      <c r="M952" s="80"/>
    </row>
    <row r="953" spans="1:13">
      <c r="A953" s="250">
        <v>229</v>
      </c>
      <c r="B953" s="14"/>
      <c r="C953" s="34" t="s">
        <v>739</v>
      </c>
      <c r="D953" s="14" t="s">
        <v>18</v>
      </c>
      <c r="E953" s="407" t="s">
        <v>740</v>
      </c>
      <c r="F953" s="68">
        <v>9.92</v>
      </c>
      <c r="G953" s="68">
        <v>12.33</v>
      </c>
      <c r="H953" s="35">
        <f>G953-F953</f>
        <v>2.41</v>
      </c>
      <c r="I953" s="36">
        <v>4.5999999999999996</v>
      </c>
      <c r="J953" s="37">
        <v>270</v>
      </c>
      <c r="K953" s="19">
        <f>SUM(H953*I953*J953)</f>
        <v>2993.2200000000003</v>
      </c>
      <c r="L953" s="204"/>
    </row>
    <row r="954" spans="1:13">
      <c r="A954" s="251"/>
      <c r="B954" s="728" t="s">
        <v>306</v>
      </c>
      <c r="C954" s="729"/>
      <c r="D954" s="730"/>
      <c r="E954" s="255"/>
      <c r="F954" s="74"/>
      <c r="G954" s="74"/>
      <c r="H954" s="38">
        <f>SUM(H953:H953)</f>
        <v>2.41</v>
      </c>
      <c r="I954" s="39"/>
      <c r="J954" s="40"/>
      <c r="K954" s="20">
        <f>SUM(K953:K953)</f>
        <v>2993.2200000000003</v>
      </c>
      <c r="L954" s="243"/>
    </row>
    <row r="955" spans="1:13">
      <c r="A955" s="237"/>
      <c r="B955" s="568"/>
      <c r="C955" s="492"/>
      <c r="D955" s="492"/>
      <c r="E955" s="409"/>
      <c r="F955" s="139"/>
      <c r="G955" s="139"/>
      <c r="H955" s="225"/>
      <c r="I955" s="569"/>
      <c r="J955" s="238"/>
      <c r="K955" s="126"/>
      <c r="L955" s="185"/>
    </row>
    <row r="956" spans="1:13">
      <c r="A956" s="658">
        <v>31</v>
      </c>
      <c r="B956" s="658"/>
      <c r="C956" s="658"/>
      <c r="D956" s="658"/>
      <c r="E956" s="658"/>
      <c r="F956" s="658"/>
      <c r="G956" s="658"/>
      <c r="H956" s="658"/>
      <c r="I956" s="658"/>
      <c r="J956" s="658"/>
      <c r="K956" s="658"/>
      <c r="L956" s="185"/>
    </row>
    <row r="957" spans="1:13" ht="15.75" thickBot="1">
      <c r="A957" s="658"/>
      <c r="B957" s="658"/>
      <c r="C957" s="658"/>
      <c r="D957" s="658"/>
      <c r="E957" s="658"/>
      <c r="F957" s="658"/>
      <c r="G957" s="658"/>
      <c r="H957" s="658"/>
      <c r="I957" s="658"/>
      <c r="J957" s="658"/>
      <c r="K957" s="658"/>
      <c r="L957" s="185"/>
    </row>
    <row r="958" spans="1:13" ht="36">
      <c r="A958" s="177" t="s">
        <v>0</v>
      </c>
      <c r="B958" s="178" t="s">
        <v>1</v>
      </c>
      <c r="C958" s="179" t="s">
        <v>2</v>
      </c>
      <c r="D958" s="180" t="s">
        <v>3</v>
      </c>
      <c r="E958" s="179" t="s">
        <v>4</v>
      </c>
      <c r="F958" s="687" t="s">
        <v>5</v>
      </c>
      <c r="G958" s="688"/>
      <c r="H958" s="181" t="s">
        <v>6</v>
      </c>
      <c r="I958" s="182" t="s">
        <v>7</v>
      </c>
      <c r="J958" s="183" t="s">
        <v>8</v>
      </c>
      <c r="K958" s="393" t="s">
        <v>9</v>
      </c>
      <c r="L958" s="185"/>
    </row>
    <row r="959" spans="1:13" ht="15.2" customHeight="1" thickBot="1">
      <c r="A959" s="186" t="s">
        <v>10</v>
      </c>
      <c r="B959" s="187"/>
      <c r="C959" s="188"/>
      <c r="D959" s="189"/>
      <c r="E959" s="190"/>
      <c r="F959" s="191" t="s">
        <v>11</v>
      </c>
      <c r="G959" s="192" t="s">
        <v>12</v>
      </c>
      <c r="H959" s="193" t="s">
        <v>13</v>
      </c>
      <c r="I959" s="194" t="s">
        <v>14</v>
      </c>
      <c r="J959" s="195" t="s">
        <v>15</v>
      </c>
      <c r="K959" s="394" t="s">
        <v>16</v>
      </c>
      <c r="L959" s="185"/>
    </row>
    <row r="960" spans="1:13" ht="4.1500000000000004" customHeight="1">
      <c r="A960" s="640"/>
      <c r="B960" s="198"/>
      <c r="C960" s="199"/>
      <c r="D960" s="198"/>
      <c r="E960" s="198"/>
      <c r="F960" s="201"/>
      <c r="G960" s="201"/>
      <c r="H960" s="201"/>
      <c r="I960" s="202"/>
      <c r="J960" s="199"/>
      <c r="K960" s="203"/>
      <c r="L960" s="185"/>
    </row>
    <row r="961" spans="1:12" ht="15" customHeight="1">
      <c r="A961" s="327">
        <v>230</v>
      </c>
      <c r="B961" s="120"/>
      <c r="C961" s="266" t="s">
        <v>741</v>
      </c>
      <c r="D961" s="120" t="s">
        <v>110</v>
      </c>
      <c r="E961" s="268" t="s">
        <v>742</v>
      </c>
      <c r="F961" s="269">
        <v>4.0970000000000004</v>
      </c>
      <c r="G961" s="269">
        <v>5.5720000000000001</v>
      </c>
      <c r="H961" s="211">
        <f>G961-F961</f>
        <v>1.4749999999999996</v>
      </c>
      <c r="I961" s="212">
        <v>4.4000000000000004</v>
      </c>
      <c r="J961" s="213">
        <v>385</v>
      </c>
      <c r="K961" s="328">
        <f>SUM(H961*I961*J961)</f>
        <v>2498.6499999999996</v>
      </c>
      <c r="L961" s="185"/>
    </row>
    <row r="962" spans="1:12" ht="15" customHeight="1">
      <c r="A962" s="228"/>
      <c r="B962" s="723" t="s">
        <v>967</v>
      </c>
      <c r="C962" s="724"/>
      <c r="D962" s="725"/>
      <c r="E962" s="270"/>
      <c r="F962" s="469"/>
      <c r="G962" s="469"/>
      <c r="H962" s="114">
        <f>SUBTOTAL(9,H961)</f>
        <v>1.4749999999999996</v>
      </c>
      <c r="I962" s="115"/>
      <c r="J962" s="79"/>
      <c r="K962" s="79">
        <f>SUBTOTAL(9,K961)</f>
        <v>2498.6499999999996</v>
      </c>
      <c r="L962" s="185"/>
    </row>
    <row r="963" spans="1:12">
      <c r="A963" s="250">
        <v>231</v>
      </c>
      <c r="B963" s="14"/>
      <c r="C963" s="34" t="s">
        <v>743</v>
      </c>
      <c r="D963" s="14" t="s">
        <v>18</v>
      </c>
      <c r="E963" s="67" t="s">
        <v>744</v>
      </c>
      <c r="F963" s="68">
        <v>0</v>
      </c>
      <c r="G963" s="68">
        <v>1.615</v>
      </c>
      <c r="H963" s="35">
        <f>G963-F963</f>
        <v>1.615</v>
      </c>
      <c r="I963" s="36">
        <v>3.8</v>
      </c>
      <c r="J963" s="37">
        <v>329</v>
      </c>
      <c r="K963" s="19">
        <f>SUM(H963*I963*J963)</f>
        <v>2019.0729999999999</v>
      </c>
      <c r="L963" s="204"/>
    </row>
    <row r="964" spans="1:12">
      <c r="A964" s="125"/>
      <c r="B964" s="14"/>
      <c r="C964" s="34" t="s">
        <v>743</v>
      </c>
      <c r="D964" s="14" t="s">
        <v>18</v>
      </c>
      <c r="E964" s="255" t="s">
        <v>745</v>
      </c>
      <c r="F964" s="68">
        <v>1.615</v>
      </c>
      <c r="G964" s="68">
        <v>1.72</v>
      </c>
      <c r="H964" s="35">
        <f>G964-F964</f>
        <v>0.10499999999999998</v>
      </c>
      <c r="I964" s="36">
        <v>3.5</v>
      </c>
      <c r="J964" s="37">
        <v>855</v>
      </c>
      <c r="K964" s="19">
        <f>SUM(H964*I964*J964)</f>
        <v>314.21249999999992</v>
      </c>
      <c r="L964" s="204"/>
    </row>
    <row r="965" spans="1:12">
      <c r="A965" s="251"/>
      <c r="B965" s="682" t="s">
        <v>746</v>
      </c>
      <c r="C965" s="721"/>
      <c r="D965" s="722"/>
      <c r="E965" s="407"/>
      <c r="F965" s="74"/>
      <c r="G965" s="74"/>
      <c r="H965" s="38">
        <f>SUM(H963:H964)</f>
        <v>1.72</v>
      </c>
      <c r="I965" s="39"/>
      <c r="J965" s="40"/>
      <c r="K965" s="20">
        <f>SUM(K963:K964)</f>
        <v>2333.2855</v>
      </c>
      <c r="L965" s="185"/>
    </row>
    <row r="966" spans="1:12">
      <c r="A966" s="235">
        <v>232</v>
      </c>
      <c r="B966" s="41"/>
      <c r="C966" s="41" t="s">
        <v>747</v>
      </c>
      <c r="D966" s="14" t="s">
        <v>18</v>
      </c>
      <c r="E966" s="31" t="s">
        <v>748</v>
      </c>
      <c r="F966" s="26">
        <v>0</v>
      </c>
      <c r="G966" s="26">
        <v>1.56</v>
      </c>
      <c r="H966" s="26">
        <f>G966-F966</f>
        <v>1.56</v>
      </c>
      <c r="I966" s="142">
        <v>5.3</v>
      </c>
      <c r="J966" s="41">
        <v>329</v>
      </c>
      <c r="K966" s="19">
        <f>SUM(H966*I966*J966)</f>
        <v>2720.172</v>
      </c>
      <c r="L966" s="204"/>
    </row>
    <row r="967" spans="1:12">
      <c r="A967" s="230"/>
      <c r="B967" s="41"/>
      <c r="C967" s="41" t="s">
        <v>747</v>
      </c>
      <c r="D967" s="14" t="s">
        <v>18</v>
      </c>
      <c r="E967" s="31" t="s">
        <v>749</v>
      </c>
      <c r="F967" s="26">
        <v>1.56</v>
      </c>
      <c r="G967" s="26">
        <v>1.6359999999999999</v>
      </c>
      <c r="H967" s="26">
        <f>G967-F967</f>
        <v>7.5999999999999845E-2</v>
      </c>
      <c r="I967" s="142">
        <v>4.5</v>
      </c>
      <c r="J967" s="41">
        <v>855</v>
      </c>
      <c r="K967" s="19">
        <f>SUM(H967*I967*J967)</f>
        <v>292.4099999999994</v>
      </c>
      <c r="L967" s="204"/>
    </row>
    <row r="968" spans="1:12">
      <c r="A968" s="231"/>
      <c r="B968" s="726" t="s">
        <v>750</v>
      </c>
      <c r="C968" s="721"/>
      <c r="D968" s="727"/>
      <c r="E968" s="55"/>
      <c r="F968" s="29"/>
      <c r="G968" s="29"/>
      <c r="H968" s="29">
        <f>SUM(H966:H967)</f>
        <v>1.6359999999999999</v>
      </c>
      <c r="I968" s="155"/>
      <c r="J968" s="154"/>
      <c r="K968" s="20">
        <f>SUM(K966:K967)</f>
        <v>3012.5819999999994</v>
      </c>
      <c r="L968" s="185"/>
    </row>
    <row r="969" spans="1:12">
      <c r="A969" s="250">
        <v>233</v>
      </c>
      <c r="B969" s="14"/>
      <c r="C969" s="34" t="s">
        <v>751</v>
      </c>
      <c r="D969" s="14" t="s">
        <v>37</v>
      </c>
      <c r="E969" s="274" t="s">
        <v>752</v>
      </c>
      <c r="F969" s="68">
        <v>0</v>
      </c>
      <c r="G969" s="68">
        <v>3.1E-2</v>
      </c>
      <c r="H969" s="35">
        <f>G969-F969</f>
        <v>3.1E-2</v>
      </c>
      <c r="I969" s="146">
        <v>5</v>
      </c>
      <c r="J969" s="37">
        <v>500</v>
      </c>
      <c r="K969" s="19">
        <f>SUM(H969*I969*J969)</f>
        <v>77.5</v>
      </c>
      <c r="L969" s="204"/>
    </row>
    <row r="970" spans="1:12">
      <c r="A970" s="251"/>
      <c r="B970" s="682" t="s">
        <v>753</v>
      </c>
      <c r="C970" s="721"/>
      <c r="D970" s="722"/>
      <c r="E970" s="255"/>
      <c r="F970" s="68"/>
      <c r="G970" s="68"/>
      <c r="H970" s="38">
        <f>SUM(H969:H969)</f>
        <v>3.1E-2</v>
      </c>
      <c r="I970" s="146"/>
      <c r="J970" s="37"/>
      <c r="K970" s="20">
        <f>SUBTOTAL(9,K969:K969)</f>
        <v>77.5</v>
      </c>
      <c r="L970" s="185"/>
    </row>
    <row r="971" spans="1:12">
      <c r="A971" s="250">
        <v>234</v>
      </c>
      <c r="B971" s="14"/>
      <c r="C971" s="34" t="s">
        <v>754</v>
      </c>
      <c r="D971" s="14" t="s">
        <v>37</v>
      </c>
      <c r="E971" s="274" t="s">
        <v>755</v>
      </c>
      <c r="F971" s="68">
        <v>2.5459999999999998</v>
      </c>
      <c r="G971" s="68">
        <v>2.8119999999999998</v>
      </c>
      <c r="H971" s="35">
        <f>G971-F971</f>
        <v>0.26600000000000001</v>
      </c>
      <c r="I971" s="146">
        <v>4.5</v>
      </c>
      <c r="J971" s="37">
        <v>750</v>
      </c>
      <c r="K971" s="19">
        <f>SUM(H971*I971*J971)</f>
        <v>897.75</v>
      </c>
      <c r="L971" s="204"/>
    </row>
    <row r="972" spans="1:12">
      <c r="A972" s="251"/>
      <c r="B972" s="682" t="s">
        <v>756</v>
      </c>
      <c r="C972" s="721"/>
      <c r="D972" s="722"/>
      <c r="E972" s="255"/>
      <c r="F972" s="68"/>
      <c r="G972" s="68"/>
      <c r="H972" s="38">
        <f>SUM(H971:H971)</f>
        <v>0.26600000000000001</v>
      </c>
      <c r="I972" s="146"/>
      <c r="J972" s="37"/>
      <c r="K972" s="20">
        <f>SUBTOTAL(9,K971:K971)</f>
        <v>897.75</v>
      </c>
      <c r="L972" s="185"/>
    </row>
    <row r="973" spans="1:12">
      <c r="A973" s="250">
        <v>235</v>
      </c>
      <c r="B973" s="14"/>
      <c r="C973" s="34" t="s">
        <v>757</v>
      </c>
      <c r="D973" s="14" t="s">
        <v>43</v>
      </c>
      <c r="E973" s="67" t="s">
        <v>758</v>
      </c>
      <c r="F973" s="68">
        <v>0.83</v>
      </c>
      <c r="G973" s="68">
        <v>4.2460000000000004</v>
      </c>
      <c r="H973" s="35">
        <f>G973-F973</f>
        <v>3.4160000000000004</v>
      </c>
      <c r="I973" s="146">
        <v>4.8</v>
      </c>
      <c r="J973" s="37">
        <v>480</v>
      </c>
      <c r="K973" s="19">
        <f>SUM(H973*I973*J973)</f>
        <v>7870.4640000000009</v>
      </c>
      <c r="L973" s="204"/>
    </row>
    <row r="974" spans="1:12">
      <c r="A974" s="251"/>
      <c r="B974" s="682" t="s">
        <v>759</v>
      </c>
      <c r="C974" s="721"/>
      <c r="D974" s="722"/>
      <c r="E974" s="257"/>
      <c r="F974" s="68"/>
      <c r="G974" s="68"/>
      <c r="H974" s="38">
        <f>SUM(H973)</f>
        <v>3.4160000000000004</v>
      </c>
      <c r="I974" s="146"/>
      <c r="J974" s="37"/>
      <c r="K974" s="20">
        <f>SUM(K973)</f>
        <v>7870.4640000000009</v>
      </c>
      <c r="L974" s="185"/>
    </row>
    <row r="975" spans="1:12">
      <c r="A975" s="749">
        <v>236</v>
      </c>
      <c r="B975" s="208"/>
      <c r="C975" s="69" t="s">
        <v>760</v>
      </c>
      <c r="D975" s="61" t="s">
        <v>46</v>
      </c>
      <c r="E975" s="67" t="s">
        <v>761</v>
      </c>
      <c r="F975" s="68">
        <v>8.7089999999999996</v>
      </c>
      <c r="G975" s="68">
        <v>9.8279999999999994</v>
      </c>
      <c r="H975" s="35">
        <f>SUM(G975-F975)</f>
        <v>1.1189999999999998</v>
      </c>
      <c r="I975" s="146">
        <v>3.7</v>
      </c>
      <c r="J975" s="117">
        <v>500</v>
      </c>
      <c r="K975" s="19">
        <f>SUM(H975*I975*J975)</f>
        <v>2070.1499999999996</v>
      </c>
      <c r="L975" s="185"/>
    </row>
    <row r="976" spans="1:12">
      <c r="A976" s="750"/>
      <c r="B976" s="718" t="s">
        <v>970</v>
      </c>
      <c r="C976" s="719"/>
      <c r="D976" s="720"/>
      <c r="E976" s="73"/>
      <c r="F976" s="74"/>
      <c r="G976" s="74"/>
      <c r="H976" s="38">
        <f>SUM(H975)</f>
        <v>1.1189999999999998</v>
      </c>
      <c r="I976" s="147"/>
      <c r="J976" s="119"/>
      <c r="K976" s="20">
        <f>SUM(K975)</f>
        <v>2070.1499999999996</v>
      </c>
      <c r="L976" s="185"/>
    </row>
    <row r="977" spans="1:13">
      <c r="A977" s="737">
        <v>237</v>
      </c>
      <c r="B977" s="121"/>
      <c r="C977" s="121" t="s">
        <v>968</v>
      </c>
      <c r="D977" s="121" t="s">
        <v>106</v>
      </c>
      <c r="E977" s="479" t="s">
        <v>762</v>
      </c>
      <c r="F977" s="280">
        <v>0</v>
      </c>
      <c r="G977" s="68">
        <v>0.33</v>
      </c>
      <c r="H977" s="35">
        <f>G977-F977</f>
        <v>0.33</v>
      </c>
      <c r="I977" s="146">
        <v>5.4757174392935983</v>
      </c>
      <c r="J977" s="37">
        <v>750</v>
      </c>
      <c r="K977" s="19">
        <f>SUM(H977*I977*J977)</f>
        <v>1355.2400662251655</v>
      </c>
      <c r="L977" s="185"/>
    </row>
    <row r="978" spans="1:13">
      <c r="A978" s="738">
        <v>41</v>
      </c>
      <c r="B978" s="292"/>
      <c r="C978" s="121" t="s">
        <v>968</v>
      </c>
      <c r="D978" s="292" t="s">
        <v>106</v>
      </c>
      <c r="E978" s="464"/>
      <c r="F978" s="280">
        <v>0.33</v>
      </c>
      <c r="G978" s="68">
        <v>1.661</v>
      </c>
      <c r="H978" s="35">
        <f>G978-F978</f>
        <v>1.331</v>
      </c>
      <c r="I978" s="146">
        <v>5.4863410596026494</v>
      </c>
      <c r="J978" s="37">
        <v>450</v>
      </c>
      <c r="K978" s="19">
        <f>SUM(H978*I978*J978)</f>
        <v>3286.043977649007</v>
      </c>
      <c r="L978" s="185"/>
    </row>
    <row r="979" spans="1:13">
      <c r="A979" s="398"/>
      <c r="B979" s="739" t="s">
        <v>763</v>
      </c>
      <c r="C979" s="721"/>
      <c r="D979" s="740"/>
      <c r="E979" s="281"/>
      <c r="F979" s="282"/>
      <c r="G979" s="74"/>
      <c r="H979" s="38">
        <f>SUBTOTAL(9,H977:H978)</f>
        <v>1.661</v>
      </c>
      <c r="I979" s="147"/>
      <c r="J979" s="40"/>
      <c r="K979" s="20">
        <f>SUBTOTAL(9,K977:K978)</f>
        <v>4641.2840438741723</v>
      </c>
      <c r="L979" s="185"/>
    </row>
    <row r="980" spans="1:13">
      <c r="A980" s="110">
        <v>238</v>
      </c>
      <c r="B980" s="84"/>
      <c r="C980" s="83" t="s">
        <v>764</v>
      </c>
      <c r="D980" s="84" t="s">
        <v>28</v>
      </c>
      <c r="E980" s="91" t="s">
        <v>765</v>
      </c>
      <c r="F980" s="86">
        <v>0</v>
      </c>
      <c r="G980" s="86">
        <v>1.1459999999999999</v>
      </c>
      <c r="H980" s="86">
        <v>1.1459999999999999</v>
      </c>
      <c r="I980" s="87">
        <v>5</v>
      </c>
      <c r="J980" s="88">
        <v>270</v>
      </c>
      <c r="K980" s="19">
        <f>SUM(H980*I980*J980*1.21)</f>
        <v>1871.9909999999998</v>
      </c>
      <c r="L980" s="185"/>
    </row>
    <row r="981" spans="1:13">
      <c r="A981" s="111"/>
      <c r="B981" s="84"/>
      <c r="C981" s="83" t="s">
        <v>764</v>
      </c>
      <c r="D981" s="84" t="s">
        <v>28</v>
      </c>
      <c r="E981" s="103"/>
      <c r="F981" s="86">
        <v>1.1459999999999999</v>
      </c>
      <c r="G981" s="86">
        <v>2.137</v>
      </c>
      <c r="H981" s="86">
        <v>0.9910000000000001</v>
      </c>
      <c r="I981" s="87">
        <v>5</v>
      </c>
      <c r="J981" s="88">
        <v>270</v>
      </c>
      <c r="K981" s="19">
        <f>SUM(H981*I981*J981*1.21)</f>
        <v>1618.7984999999999</v>
      </c>
      <c r="L981" s="185"/>
    </row>
    <row r="982" spans="1:13">
      <c r="A982" s="111"/>
      <c r="B982" s="84"/>
      <c r="C982" s="83" t="s">
        <v>764</v>
      </c>
      <c r="D982" s="84" t="s">
        <v>28</v>
      </c>
      <c r="E982" s="85"/>
      <c r="F982" s="86">
        <v>2.137</v>
      </c>
      <c r="G982" s="86">
        <v>3.0259999999999998</v>
      </c>
      <c r="H982" s="86">
        <v>0.88900000000000001</v>
      </c>
      <c r="I982" s="87">
        <v>5</v>
      </c>
      <c r="J982" s="88">
        <v>270</v>
      </c>
      <c r="K982" s="19">
        <f>SUM(H982*I982*J982*1.21)</f>
        <v>1452.1815000000001</v>
      </c>
      <c r="L982" s="185"/>
    </row>
    <row r="983" spans="1:13">
      <c r="A983" s="111"/>
      <c r="B983" s="84"/>
      <c r="C983" s="83" t="s">
        <v>764</v>
      </c>
      <c r="D983" s="84" t="s">
        <v>28</v>
      </c>
      <c r="E983" s="85"/>
      <c r="F983" s="86">
        <v>3.9649999999999999</v>
      </c>
      <c r="G983" s="86">
        <v>5.0759999999999996</v>
      </c>
      <c r="H983" s="86">
        <v>1.1109999999999998</v>
      </c>
      <c r="I983" s="87">
        <v>4.2</v>
      </c>
      <c r="J983" s="88">
        <v>270</v>
      </c>
      <c r="K983" s="19">
        <f>SUM(H983*I983*J983*1.21)</f>
        <v>1524.4475399999997</v>
      </c>
      <c r="L983" s="185"/>
    </row>
    <row r="984" spans="1:13">
      <c r="A984" s="111"/>
      <c r="B984" s="84"/>
      <c r="C984" s="83" t="s">
        <v>764</v>
      </c>
      <c r="D984" s="84" t="s">
        <v>28</v>
      </c>
      <c r="E984" s="91"/>
      <c r="F984" s="86">
        <v>5.2850000000000001</v>
      </c>
      <c r="G984" s="86">
        <v>5.8490000000000002</v>
      </c>
      <c r="H984" s="86">
        <v>0.56400000000000006</v>
      </c>
      <c r="I984" s="87">
        <v>3.5</v>
      </c>
      <c r="J984" s="88">
        <v>550</v>
      </c>
      <c r="K984" s="19">
        <f>SUM(H984*I984*J984*1.21)</f>
        <v>1313.6970000000001</v>
      </c>
      <c r="L984" s="185"/>
    </row>
    <row r="985" spans="1:13">
      <c r="A985" s="229"/>
      <c r="B985" s="662" t="s">
        <v>766</v>
      </c>
      <c r="C985" s="663"/>
      <c r="D985" s="664"/>
      <c r="E985" s="91"/>
      <c r="F985" s="86"/>
      <c r="G985" s="86"/>
      <c r="H985" s="92">
        <f>SUBTOTAL(9,H980:H984)</f>
        <v>4.7009999999999996</v>
      </c>
      <c r="I985" s="87"/>
      <c r="J985" s="88"/>
      <c r="K985" s="20">
        <f>SUBTOTAL(9,K980:K984)</f>
        <v>7781.1155399999989</v>
      </c>
      <c r="L985" s="243"/>
      <c r="M985" s="80"/>
    </row>
    <row r="986" spans="1:13">
      <c r="A986" s="250">
        <v>239</v>
      </c>
      <c r="B986" s="14" t="s">
        <v>1034</v>
      </c>
      <c r="C986" s="34" t="s">
        <v>767</v>
      </c>
      <c r="D986" s="14" t="s">
        <v>37</v>
      </c>
      <c r="E986" s="274" t="s">
        <v>768</v>
      </c>
      <c r="F986" s="68">
        <v>0</v>
      </c>
      <c r="G986" s="68">
        <v>0.68</v>
      </c>
      <c r="H986" s="35">
        <f>G986-F986</f>
        <v>0.68</v>
      </c>
      <c r="I986" s="146">
        <v>5</v>
      </c>
      <c r="J986" s="37">
        <v>500</v>
      </c>
      <c r="K986" s="19">
        <f>SUM(H986*I986*J986)</f>
        <v>1700.0000000000002</v>
      </c>
      <c r="L986" s="204"/>
    </row>
    <row r="987" spans="1:13">
      <c r="A987" s="125"/>
      <c r="B987" s="14" t="s">
        <v>1034</v>
      </c>
      <c r="C987" s="34" t="s">
        <v>767</v>
      </c>
      <c r="D987" s="14" t="s">
        <v>37</v>
      </c>
      <c r="E987" s="255"/>
      <c r="F987" s="68">
        <v>0.68</v>
      </c>
      <c r="G987" s="68">
        <v>1.73</v>
      </c>
      <c r="H987" s="35">
        <f>G987-F987</f>
        <v>1.0499999999999998</v>
      </c>
      <c r="I987" s="146">
        <v>5</v>
      </c>
      <c r="J987" s="37">
        <v>500</v>
      </c>
      <c r="K987" s="19">
        <f>SUM(H987*I987*J987)</f>
        <v>2624.9999999999995</v>
      </c>
      <c r="L987" s="204"/>
    </row>
    <row r="988" spans="1:13">
      <c r="A988" s="251"/>
      <c r="B988" s="682" t="s">
        <v>769</v>
      </c>
      <c r="C988" s="721"/>
      <c r="D988" s="722"/>
      <c r="E988" s="255"/>
      <c r="F988" s="68"/>
      <c r="G988" s="68"/>
      <c r="H988" s="38">
        <f>SUM(H986:H987)</f>
        <v>1.73</v>
      </c>
      <c r="I988" s="146"/>
      <c r="J988" s="37"/>
      <c r="K988" s="20">
        <f>SUBTOTAL(9,K986:K987)</f>
        <v>4325</v>
      </c>
      <c r="L988" s="243"/>
    </row>
    <row r="989" spans="1:13">
      <c r="A989" s="237"/>
      <c r="B989" s="568"/>
      <c r="C989" s="492"/>
      <c r="D989" s="492"/>
      <c r="E989" s="409"/>
      <c r="F989" s="346"/>
      <c r="G989" s="346"/>
      <c r="H989" s="225"/>
      <c r="I989" s="218"/>
      <c r="J989" s="226"/>
      <c r="K989" s="126"/>
      <c r="L989" s="185"/>
    </row>
    <row r="990" spans="1:13">
      <c r="A990" s="237"/>
      <c r="B990" s="568"/>
      <c r="C990" s="492"/>
      <c r="D990" s="492"/>
      <c r="E990" s="409"/>
      <c r="F990" s="346"/>
      <c r="G990" s="346"/>
      <c r="H990" s="225"/>
      <c r="I990" s="218"/>
      <c r="J990" s="226"/>
      <c r="K990" s="126"/>
      <c r="L990" s="185"/>
    </row>
    <row r="991" spans="1:13">
      <c r="A991" s="658">
        <v>32</v>
      </c>
      <c r="B991" s="658"/>
      <c r="C991" s="658"/>
      <c r="D991" s="658"/>
      <c r="E991" s="658"/>
      <c r="F991" s="658"/>
      <c r="G991" s="658"/>
      <c r="H991" s="658"/>
      <c r="I991" s="658"/>
      <c r="J991" s="658"/>
      <c r="K991" s="658"/>
      <c r="L991" s="185"/>
    </row>
    <row r="992" spans="1:13" ht="15.75" thickBot="1">
      <c r="A992" s="658"/>
      <c r="B992" s="658"/>
      <c r="C992" s="658"/>
      <c r="D992" s="658"/>
      <c r="E992" s="658"/>
      <c r="F992" s="658"/>
      <c r="G992" s="658"/>
      <c r="H992" s="658"/>
      <c r="I992" s="658"/>
      <c r="J992" s="658"/>
      <c r="K992" s="658"/>
      <c r="L992" s="185"/>
    </row>
    <row r="993" spans="1:12" ht="36">
      <c r="A993" s="177" t="s">
        <v>0</v>
      </c>
      <c r="B993" s="178" t="s">
        <v>1</v>
      </c>
      <c r="C993" s="179" t="s">
        <v>2</v>
      </c>
      <c r="D993" s="180" t="s">
        <v>3</v>
      </c>
      <c r="E993" s="179" t="s">
        <v>4</v>
      </c>
      <c r="F993" s="687" t="s">
        <v>5</v>
      </c>
      <c r="G993" s="688"/>
      <c r="H993" s="181" t="s">
        <v>6</v>
      </c>
      <c r="I993" s="182" t="s">
        <v>7</v>
      </c>
      <c r="J993" s="183" t="s">
        <v>8</v>
      </c>
      <c r="K993" s="393" t="s">
        <v>9</v>
      </c>
      <c r="L993" s="185"/>
    </row>
    <row r="994" spans="1:12" ht="15.2" customHeight="1" thickBot="1">
      <c r="A994" s="186" t="s">
        <v>10</v>
      </c>
      <c r="B994" s="187"/>
      <c r="C994" s="188"/>
      <c r="D994" s="189"/>
      <c r="E994" s="190"/>
      <c r="F994" s="191" t="s">
        <v>11</v>
      </c>
      <c r="G994" s="192" t="s">
        <v>12</v>
      </c>
      <c r="H994" s="193" t="s">
        <v>13</v>
      </c>
      <c r="I994" s="194" t="s">
        <v>14</v>
      </c>
      <c r="J994" s="195" t="s">
        <v>15</v>
      </c>
      <c r="K994" s="394" t="s">
        <v>16</v>
      </c>
      <c r="L994" s="185"/>
    </row>
    <row r="995" spans="1:12" ht="4.1500000000000004" customHeight="1">
      <c r="A995" s="640"/>
      <c r="B995" s="198"/>
      <c r="C995" s="199"/>
      <c r="D995" s="198"/>
      <c r="E995" s="198"/>
      <c r="F995" s="201"/>
      <c r="G995" s="201"/>
      <c r="H995" s="201"/>
      <c r="I995" s="202"/>
      <c r="J995" s="199"/>
      <c r="K995" s="203"/>
      <c r="L995" s="185"/>
    </row>
    <row r="996" spans="1:12" ht="15" customHeight="1">
      <c r="A996" s="235">
        <v>240</v>
      </c>
      <c r="B996" s="154"/>
      <c r="C996" s="41" t="s">
        <v>770</v>
      </c>
      <c r="D996" s="14" t="s">
        <v>18</v>
      </c>
      <c r="E996" s="31" t="s">
        <v>771</v>
      </c>
      <c r="F996" s="26">
        <v>0</v>
      </c>
      <c r="G996" s="26">
        <v>0.59599999999999997</v>
      </c>
      <c r="H996" s="26">
        <f>G996-F996</f>
        <v>0.59599999999999997</v>
      </c>
      <c r="I996" s="142">
        <v>3.4</v>
      </c>
      <c r="J996" s="41">
        <v>255</v>
      </c>
      <c r="K996" s="19">
        <f>SUM(H996*I996*J996)</f>
        <v>516.73199999999997</v>
      </c>
      <c r="L996" s="185"/>
    </row>
    <row r="997" spans="1:12" ht="15" customHeight="1">
      <c r="A997" s="230"/>
      <c r="B997" s="41"/>
      <c r="C997" s="41" t="s">
        <v>770</v>
      </c>
      <c r="D997" s="14" t="s">
        <v>18</v>
      </c>
      <c r="E997" s="55" t="s">
        <v>772</v>
      </c>
      <c r="F997" s="26">
        <v>0.59599999999999997</v>
      </c>
      <c r="G997" s="26">
        <v>0.63500000000000001</v>
      </c>
      <c r="H997" s="26">
        <f>G997-F997</f>
        <v>3.9000000000000035E-2</v>
      </c>
      <c r="I997" s="142">
        <v>3.4</v>
      </c>
      <c r="J997" s="41">
        <v>855</v>
      </c>
      <c r="K997" s="19">
        <f>SUM(H997*I997*J997)</f>
        <v>113.37300000000009</v>
      </c>
      <c r="L997" s="185"/>
    </row>
    <row r="998" spans="1:12" ht="15" customHeight="1">
      <c r="A998" s="231"/>
      <c r="B998" s="726" t="s">
        <v>773</v>
      </c>
      <c r="C998" s="721"/>
      <c r="D998" s="727"/>
      <c r="E998" s="56"/>
      <c r="F998" s="29"/>
      <c r="G998" s="29"/>
      <c r="H998" s="29">
        <f>SUM(H997)</f>
        <v>3.9000000000000035E-2</v>
      </c>
      <c r="I998" s="155"/>
      <c r="J998" s="154"/>
      <c r="K998" s="20">
        <f>SUM(K996:K997)</f>
        <v>630.10500000000002</v>
      </c>
      <c r="L998" s="185"/>
    </row>
    <row r="999" spans="1:12" ht="15" customHeight="1">
      <c r="A999" s="110">
        <v>241</v>
      </c>
      <c r="B999" s="84"/>
      <c r="C999" s="83" t="s">
        <v>774</v>
      </c>
      <c r="D999" s="84" t="s">
        <v>28</v>
      </c>
      <c r="E999" s="91" t="s">
        <v>775</v>
      </c>
      <c r="F999" s="86">
        <v>1.052</v>
      </c>
      <c r="G999" s="86">
        <v>1.776</v>
      </c>
      <c r="H999" s="86">
        <v>0.72399999999999998</v>
      </c>
      <c r="I999" s="87">
        <v>5.3</v>
      </c>
      <c r="J999" s="88">
        <v>270</v>
      </c>
      <c r="K999" s="19">
        <f>SUM(H999*I999*J999*1.21)</f>
        <v>1253.6132399999999</v>
      </c>
      <c r="L999" s="185"/>
    </row>
    <row r="1000" spans="1:12" ht="15" customHeight="1">
      <c r="A1000" s="229"/>
      <c r="B1000" s="662" t="s">
        <v>776</v>
      </c>
      <c r="C1000" s="663"/>
      <c r="D1000" s="664"/>
      <c r="E1000" s="91"/>
      <c r="F1000" s="86"/>
      <c r="G1000" s="86"/>
      <c r="H1000" s="92">
        <f>SUBTOTAL(9,H999:H999)</f>
        <v>0.72399999999999998</v>
      </c>
      <c r="I1000" s="87"/>
      <c r="J1000" s="88"/>
      <c r="K1000" s="20">
        <f>SUBTOTAL(9,K999)</f>
        <v>1253.6132399999999</v>
      </c>
      <c r="L1000" s="185"/>
    </row>
    <row r="1001" spans="1:12">
      <c r="A1001" s="110">
        <v>242</v>
      </c>
      <c r="B1001" s="84"/>
      <c r="C1001" s="83" t="s">
        <v>777</v>
      </c>
      <c r="D1001" s="84" t="s">
        <v>28</v>
      </c>
      <c r="E1001" s="91" t="s">
        <v>778</v>
      </c>
      <c r="F1001" s="86">
        <v>0</v>
      </c>
      <c r="G1001" s="86">
        <v>0.42199999999999999</v>
      </c>
      <c r="H1001" s="86">
        <v>0.42199999999999999</v>
      </c>
      <c r="I1001" s="87">
        <v>4</v>
      </c>
      <c r="J1001" s="88">
        <v>550</v>
      </c>
      <c r="K1001" s="19">
        <f>SUM(H1001*I1001*J1001*1.21)</f>
        <v>1123.364</v>
      </c>
      <c r="L1001" s="204"/>
    </row>
    <row r="1002" spans="1:12">
      <c r="A1002" s="229"/>
      <c r="B1002" s="662" t="s">
        <v>779</v>
      </c>
      <c r="C1002" s="663"/>
      <c r="D1002" s="664"/>
      <c r="E1002" s="85"/>
      <c r="F1002" s="86"/>
      <c r="G1002" s="86"/>
      <c r="H1002" s="92">
        <f>SUBTOTAL(9,H1001:H1001)</f>
        <v>0.42199999999999999</v>
      </c>
      <c r="I1002" s="87"/>
      <c r="J1002" s="88"/>
      <c r="K1002" s="20">
        <f>SUBTOTAL(9,K1001:K1001)</f>
        <v>1123.364</v>
      </c>
      <c r="L1002" s="185"/>
    </row>
    <row r="1003" spans="1:12">
      <c r="A1003" s="737">
        <v>243</v>
      </c>
      <c r="B1003" s="121"/>
      <c r="C1003" s="121" t="s">
        <v>969</v>
      </c>
      <c r="D1003" s="121" t="s">
        <v>106</v>
      </c>
      <c r="E1003" s="351" t="s">
        <v>780</v>
      </c>
      <c r="F1003" s="280">
        <v>0.33400000000000002</v>
      </c>
      <c r="G1003" s="68">
        <v>1.331</v>
      </c>
      <c r="H1003" s="35">
        <f>G1003-F1003</f>
        <v>0.99699999999999989</v>
      </c>
      <c r="I1003" s="146">
        <v>5</v>
      </c>
      <c r="J1003" s="37">
        <v>450</v>
      </c>
      <c r="K1003" s="19">
        <f>SUM(H1003*I1003*J1003)</f>
        <v>2243.2499999999995</v>
      </c>
      <c r="L1003" s="204"/>
    </row>
    <row r="1004" spans="1:12">
      <c r="A1004" s="738">
        <v>42</v>
      </c>
      <c r="B1004" s="292"/>
      <c r="C1004" s="121" t="s">
        <v>969</v>
      </c>
      <c r="D1004" s="292" t="s">
        <v>106</v>
      </c>
      <c r="E1004" s="293"/>
      <c r="F1004" s="280">
        <v>1.331</v>
      </c>
      <c r="G1004" s="68">
        <v>2.085</v>
      </c>
      <c r="H1004" s="35">
        <f>G1004-F1004</f>
        <v>0.754</v>
      </c>
      <c r="I1004" s="146">
        <v>5</v>
      </c>
      <c r="J1004" s="37">
        <v>450</v>
      </c>
      <c r="K1004" s="19">
        <f>SUM(H1004*I1004*J1004)</f>
        <v>1696.5</v>
      </c>
      <c r="L1004" s="204"/>
    </row>
    <row r="1005" spans="1:12">
      <c r="A1005" s="465"/>
      <c r="B1005" s="739" t="s">
        <v>781</v>
      </c>
      <c r="C1005" s="721"/>
      <c r="D1005" s="740"/>
      <c r="E1005" s="476"/>
      <c r="F1005" s="282"/>
      <c r="G1005" s="74"/>
      <c r="H1005" s="38">
        <f>SUBTOTAL(9,H1003:H1004)</f>
        <v>1.7509999999999999</v>
      </c>
      <c r="I1005" s="147"/>
      <c r="J1005" s="40"/>
      <c r="K1005" s="20">
        <f>SUBTOTAL(9,K1003:K1004)</f>
        <v>3939.7499999999995</v>
      </c>
      <c r="L1005" s="185"/>
    </row>
    <row r="1006" spans="1:12">
      <c r="A1006" s="250">
        <v>244</v>
      </c>
      <c r="B1006" s="14"/>
      <c r="C1006" s="34" t="s">
        <v>208</v>
      </c>
      <c r="D1006" s="14" t="s">
        <v>43</v>
      </c>
      <c r="E1006" s="67" t="s">
        <v>782</v>
      </c>
      <c r="F1006" s="68">
        <v>0</v>
      </c>
      <c r="G1006" s="68">
        <v>5.327</v>
      </c>
      <c r="H1006" s="35">
        <f>G1006-F1006</f>
        <v>5.327</v>
      </c>
      <c r="I1006" s="146">
        <v>4.9000000000000004</v>
      </c>
      <c r="J1006" s="37">
        <v>480</v>
      </c>
      <c r="K1006" s="19">
        <f>SUM(H1006*I1006*J1006)</f>
        <v>12529.104000000001</v>
      </c>
      <c r="L1006" s="185"/>
    </row>
    <row r="1007" spans="1:12">
      <c r="A1007" s="251"/>
      <c r="B1007" s="682" t="s">
        <v>783</v>
      </c>
      <c r="C1007" s="721"/>
      <c r="D1007" s="722"/>
      <c r="E1007" s="257"/>
      <c r="F1007" s="68"/>
      <c r="G1007" s="68"/>
      <c r="H1007" s="38">
        <f>SUM(H1006)</f>
        <v>5.327</v>
      </c>
      <c r="I1007" s="146"/>
      <c r="J1007" s="37"/>
      <c r="K1007" s="20">
        <f>SUM(K1006)</f>
        <v>12529.104000000001</v>
      </c>
      <c r="L1007" s="185"/>
    </row>
    <row r="1008" spans="1:12">
      <c r="A1008" s="235">
        <v>245</v>
      </c>
      <c r="B1008" s="154"/>
      <c r="C1008" s="41" t="s">
        <v>784</v>
      </c>
      <c r="D1008" s="14" t="s">
        <v>18</v>
      </c>
      <c r="E1008" s="31" t="s">
        <v>785</v>
      </c>
      <c r="F1008" s="26">
        <v>0</v>
      </c>
      <c r="G1008" s="26">
        <v>0.61</v>
      </c>
      <c r="H1008" s="26">
        <f>G1008-F1008</f>
        <v>0.61</v>
      </c>
      <c r="I1008" s="142">
        <v>3.1</v>
      </c>
      <c r="J1008" s="41">
        <v>226</v>
      </c>
      <c r="K1008" s="19">
        <f>SUM(H1008*I1008*J1008)</f>
        <v>427.36599999999999</v>
      </c>
      <c r="L1008" s="185"/>
    </row>
    <row r="1009" spans="1:13">
      <c r="A1009" s="230"/>
      <c r="B1009" s="41"/>
      <c r="C1009" s="41" t="s">
        <v>784</v>
      </c>
      <c r="D1009" s="14" t="s">
        <v>18</v>
      </c>
      <c r="E1009" s="55" t="s">
        <v>786</v>
      </c>
      <c r="F1009" s="26">
        <v>0.61</v>
      </c>
      <c r="G1009" s="26">
        <v>0.82599999999999996</v>
      </c>
      <c r="H1009" s="26">
        <f>G1009-F1009</f>
        <v>0.21599999999999997</v>
      </c>
      <c r="I1009" s="142">
        <v>3.1</v>
      </c>
      <c r="J1009" s="41">
        <v>226</v>
      </c>
      <c r="K1009" s="19">
        <f>SUM(H1009*I1009*J1009)</f>
        <v>151.3296</v>
      </c>
      <c r="L1009" s="185"/>
    </row>
    <row r="1010" spans="1:13">
      <c r="A1010" s="231"/>
      <c r="B1010" s="726" t="s">
        <v>787</v>
      </c>
      <c r="C1010" s="721"/>
      <c r="D1010" s="727"/>
      <c r="E1010" s="56"/>
      <c r="F1010" s="29"/>
      <c r="G1010" s="29"/>
      <c r="H1010" s="29">
        <f>SUM(H1009)</f>
        <v>0.21599999999999997</v>
      </c>
      <c r="I1010" s="155"/>
      <c r="J1010" s="154"/>
      <c r="K1010" s="20">
        <f>SUM(K1008:K1009)</f>
        <v>578.69560000000001</v>
      </c>
      <c r="L1010" s="185"/>
    </row>
    <row r="1011" spans="1:13">
      <c r="A1011" s="250">
        <v>246</v>
      </c>
      <c r="B1011" s="14" t="s">
        <v>1034</v>
      </c>
      <c r="C1011" s="34" t="s">
        <v>788</v>
      </c>
      <c r="D1011" s="14" t="s">
        <v>37</v>
      </c>
      <c r="E1011" s="274" t="s">
        <v>789</v>
      </c>
      <c r="F1011" s="68">
        <v>0</v>
      </c>
      <c r="G1011" s="68">
        <v>0.45200000000000001</v>
      </c>
      <c r="H1011" s="35">
        <f>G1011-F1011</f>
        <v>0.45200000000000001</v>
      </c>
      <c r="I1011" s="146">
        <v>4</v>
      </c>
      <c r="J1011" s="37">
        <v>500</v>
      </c>
      <c r="K1011" s="19">
        <f>SUM(H1011*I1011*J1011)</f>
        <v>904</v>
      </c>
      <c r="L1011" s="185"/>
    </row>
    <row r="1012" spans="1:13">
      <c r="A1012" s="125"/>
      <c r="B1012" s="682" t="s">
        <v>790</v>
      </c>
      <c r="C1012" s="721"/>
      <c r="D1012" s="722"/>
      <c r="E1012" s="255"/>
      <c r="F1012" s="68"/>
      <c r="G1012" s="68"/>
      <c r="H1012" s="38">
        <f>SUM(H1011:H1011)</f>
        <v>0.45200000000000001</v>
      </c>
      <c r="I1012" s="146"/>
      <c r="J1012" s="37"/>
      <c r="K1012" s="20">
        <f>SUBTOTAL(9,K1011:K1011)</f>
        <v>904</v>
      </c>
      <c r="L1012" s="185"/>
    </row>
    <row r="1013" spans="1:13">
      <c r="A1013" s="125"/>
      <c r="B1013" s="14"/>
      <c r="C1013" s="34" t="s">
        <v>791</v>
      </c>
      <c r="D1013" s="14" t="s">
        <v>37</v>
      </c>
      <c r="E1013" s="274" t="s">
        <v>792</v>
      </c>
      <c r="F1013" s="68">
        <v>1.492</v>
      </c>
      <c r="G1013" s="68">
        <v>2.407</v>
      </c>
      <c r="H1013" s="35">
        <f>G1013-F1013</f>
        <v>0.91500000000000004</v>
      </c>
      <c r="I1013" s="146">
        <v>5.2</v>
      </c>
      <c r="J1013" s="37">
        <v>400</v>
      </c>
      <c r="K1013" s="19">
        <f>SUM(H1013*I1013*J1013)</f>
        <v>1903.2</v>
      </c>
      <c r="L1013" s="185"/>
    </row>
    <row r="1014" spans="1:13">
      <c r="A1014" s="125"/>
      <c r="B1014" s="14"/>
      <c r="C1014" s="34" t="s">
        <v>791</v>
      </c>
      <c r="D1014" s="14" t="s">
        <v>37</v>
      </c>
      <c r="E1014" s="259"/>
      <c r="F1014" s="68">
        <v>9.08</v>
      </c>
      <c r="G1014" s="68">
        <v>9.7949999999999999</v>
      </c>
      <c r="H1014" s="35">
        <f>G1014-F1014</f>
        <v>0.71499999999999986</v>
      </c>
      <c r="I1014" s="146">
        <v>3.8</v>
      </c>
      <c r="J1014" s="37">
        <v>400</v>
      </c>
      <c r="K1014" s="19">
        <f>SUM(H1014*I1014*J1014)</f>
        <v>1086.7999999999997</v>
      </c>
      <c r="L1014" s="185"/>
    </row>
    <row r="1015" spans="1:13">
      <c r="A1015" s="125"/>
      <c r="B1015" s="14"/>
      <c r="C1015" s="34" t="s">
        <v>791</v>
      </c>
      <c r="D1015" s="14" t="s">
        <v>37</v>
      </c>
      <c r="E1015" s="255"/>
      <c r="F1015" s="68">
        <v>9.7949999999999999</v>
      </c>
      <c r="G1015" s="68">
        <v>10.718</v>
      </c>
      <c r="H1015" s="35">
        <f>G1015-F1015</f>
        <v>0.92300000000000004</v>
      </c>
      <c r="I1015" s="146">
        <v>4.5</v>
      </c>
      <c r="J1015" s="37">
        <v>400</v>
      </c>
      <c r="K1015" s="19">
        <f>SUM(H1015*I1015*J1015)</f>
        <v>1661.4</v>
      </c>
      <c r="L1015" s="185"/>
    </row>
    <row r="1016" spans="1:13">
      <c r="A1016" s="251"/>
      <c r="B1016" s="682" t="s">
        <v>793</v>
      </c>
      <c r="C1016" s="721"/>
      <c r="D1016" s="722"/>
      <c r="E1016" s="255"/>
      <c r="F1016" s="68"/>
      <c r="G1016" s="68"/>
      <c r="H1016" s="38">
        <f>SUM(H1013:H1015)</f>
        <v>2.5529999999999999</v>
      </c>
      <c r="I1016" s="146"/>
      <c r="J1016" s="37"/>
      <c r="K1016" s="20">
        <f>SUBTOTAL(9,K1013:K1015)</f>
        <v>4651.3999999999996</v>
      </c>
      <c r="L1016" s="185"/>
    </row>
    <row r="1017" spans="1:13">
      <c r="A1017" s="250">
        <v>247</v>
      </c>
      <c r="B1017" s="14"/>
      <c r="C1017" s="34" t="s">
        <v>794</v>
      </c>
      <c r="D1017" s="14" t="s">
        <v>37</v>
      </c>
      <c r="E1017" s="274" t="s">
        <v>795</v>
      </c>
      <c r="F1017" s="68">
        <v>0</v>
      </c>
      <c r="G1017" s="68">
        <v>2.8000000000000001E-2</v>
      </c>
      <c r="H1017" s="35">
        <f>G1017-F1017</f>
        <v>2.8000000000000001E-2</v>
      </c>
      <c r="I1017" s="146">
        <v>5</v>
      </c>
      <c r="J1017" s="37">
        <v>400</v>
      </c>
      <c r="K1017" s="19">
        <f>SUM(H1017*I1017*J1017)</f>
        <v>56.000000000000007</v>
      </c>
      <c r="L1017" s="185"/>
    </row>
    <row r="1018" spans="1:13">
      <c r="A1018" s="125"/>
      <c r="B1018" s="682" t="s">
        <v>796</v>
      </c>
      <c r="C1018" s="721"/>
      <c r="D1018" s="722"/>
      <c r="E1018" s="255"/>
      <c r="F1018" s="68"/>
      <c r="G1018" s="68"/>
      <c r="H1018" s="38">
        <f>SUM(H1017:H1017)</f>
        <v>2.8000000000000001E-2</v>
      </c>
      <c r="I1018" s="146"/>
      <c r="J1018" s="37"/>
      <c r="K1018" s="20">
        <f>SUBTOTAL(9,K1017:K1017)</f>
        <v>56.000000000000007</v>
      </c>
      <c r="L1018" s="185"/>
    </row>
    <row r="1019" spans="1:13">
      <c r="A1019" s="250">
        <v>248</v>
      </c>
      <c r="B1019" s="14"/>
      <c r="C1019" s="34" t="s">
        <v>797</v>
      </c>
      <c r="D1019" s="14" t="s">
        <v>37</v>
      </c>
      <c r="E1019" s="274" t="s">
        <v>798</v>
      </c>
      <c r="F1019" s="68">
        <v>0</v>
      </c>
      <c r="G1019" s="68">
        <v>0.38</v>
      </c>
      <c r="H1019" s="35">
        <f>G1019-F1019</f>
        <v>0.38</v>
      </c>
      <c r="I1019" s="146">
        <v>4.5</v>
      </c>
      <c r="J1019" s="37">
        <v>400</v>
      </c>
      <c r="K1019" s="19">
        <f>SUM(H1019*I1019*J1019)</f>
        <v>684</v>
      </c>
      <c r="L1019" s="185"/>
    </row>
    <row r="1020" spans="1:13">
      <c r="A1020" s="251"/>
      <c r="B1020" s="728" t="s">
        <v>799</v>
      </c>
      <c r="C1020" s="729"/>
      <c r="D1020" s="730"/>
      <c r="E1020" s="255"/>
      <c r="F1020" s="68"/>
      <c r="G1020" s="68"/>
      <c r="H1020" s="38">
        <f>SUM(H1019:H1019)</f>
        <v>0.38</v>
      </c>
      <c r="I1020" s="146"/>
      <c r="J1020" s="37"/>
      <c r="K1020" s="20">
        <f>SUBTOTAL(9,K1019:K1019)</f>
        <v>684</v>
      </c>
      <c r="L1020" s="243"/>
      <c r="M1020" s="80"/>
    </row>
    <row r="1021" spans="1:13">
      <c r="A1021" s="327">
        <v>249</v>
      </c>
      <c r="B1021" s="120"/>
      <c r="C1021" s="266" t="s">
        <v>800</v>
      </c>
      <c r="D1021" s="120" t="s">
        <v>110</v>
      </c>
      <c r="E1021" s="268" t="s">
        <v>801</v>
      </c>
      <c r="F1021" s="269">
        <v>9.43</v>
      </c>
      <c r="G1021" s="269">
        <v>10.678000000000001</v>
      </c>
      <c r="H1021" s="211">
        <f>G1021-F1021</f>
        <v>1.2480000000000011</v>
      </c>
      <c r="I1021" s="212">
        <v>6</v>
      </c>
      <c r="J1021" s="213">
        <v>385</v>
      </c>
      <c r="K1021" s="328">
        <f>SUM(H1021*I1021*J1021)</f>
        <v>2882.8800000000024</v>
      </c>
      <c r="L1021" s="204"/>
    </row>
    <row r="1022" spans="1:13">
      <c r="A1022" s="228"/>
      <c r="B1022" s="723" t="s">
        <v>971</v>
      </c>
      <c r="C1022" s="724"/>
      <c r="D1022" s="725"/>
      <c r="E1022" s="270"/>
      <c r="F1022" s="469"/>
      <c r="G1022" s="469"/>
      <c r="H1022" s="114">
        <f>SUBTOTAL(9,H1021)</f>
        <v>1.2480000000000011</v>
      </c>
      <c r="I1022" s="115"/>
      <c r="J1022" s="79"/>
      <c r="K1022" s="79">
        <f>SUBTOTAL(9,K1021)</f>
        <v>2882.8800000000024</v>
      </c>
      <c r="L1022" s="185"/>
    </row>
    <row r="1023" spans="1:13">
      <c r="A1023" s="110">
        <v>250</v>
      </c>
      <c r="B1023" s="84"/>
      <c r="C1023" s="83" t="s">
        <v>802</v>
      </c>
      <c r="D1023" s="84" t="s">
        <v>28</v>
      </c>
      <c r="E1023" s="85" t="s">
        <v>803</v>
      </c>
      <c r="F1023" s="86">
        <v>0</v>
      </c>
      <c r="G1023" s="86">
        <v>2.3029999999999999</v>
      </c>
      <c r="H1023" s="86">
        <v>2.3029999999999999</v>
      </c>
      <c r="I1023" s="87">
        <v>5.2</v>
      </c>
      <c r="J1023" s="88">
        <v>270</v>
      </c>
      <c r="K1023" s="19">
        <f>SUM(H1023*I1023*J1023*1.21)</f>
        <v>3912.4285199999995</v>
      </c>
      <c r="L1023" s="204"/>
    </row>
    <row r="1024" spans="1:13">
      <c r="A1024" s="229"/>
      <c r="B1024" s="84"/>
      <c r="C1024" s="83" t="s">
        <v>802</v>
      </c>
      <c r="D1024" s="84" t="s">
        <v>28</v>
      </c>
      <c r="E1024" s="91"/>
      <c r="F1024" s="86">
        <v>2.3029999999999999</v>
      </c>
      <c r="G1024" s="86">
        <v>2.9430000000000001</v>
      </c>
      <c r="H1024" s="86">
        <v>0.64</v>
      </c>
      <c r="I1024" s="87">
        <v>5</v>
      </c>
      <c r="J1024" s="88">
        <v>270</v>
      </c>
      <c r="K1024" s="19">
        <f>SUM(H1024*I1024*J1024*1.21)</f>
        <v>1045.44</v>
      </c>
      <c r="L1024" s="243"/>
    </row>
    <row r="1025" spans="1:12">
      <c r="A1025" s="239"/>
      <c r="B1025" s="108"/>
      <c r="C1025" s="342"/>
      <c r="D1025" s="108"/>
      <c r="E1025" s="171"/>
      <c r="F1025" s="172"/>
      <c r="G1025" s="172"/>
      <c r="H1025" s="172"/>
      <c r="I1025" s="173"/>
      <c r="J1025" s="174"/>
      <c r="K1025" s="343"/>
      <c r="L1025" s="204"/>
    </row>
    <row r="1026" spans="1:12">
      <c r="A1026" s="658">
        <v>33</v>
      </c>
      <c r="B1026" s="658"/>
      <c r="C1026" s="658"/>
      <c r="D1026" s="658"/>
      <c r="E1026" s="658"/>
      <c r="F1026" s="658"/>
      <c r="G1026" s="658"/>
      <c r="H1026" s="658"/>
      <c r="I1026" s="658"/>
      <c r="J1026" s="658"/>
      <c r="K1026" s="658"/>
      <c r="L1026" s="204"/>
    </row>
    <row r="1027" spans="1:12" ht="15.75" thickBot="1">
      <c r="A1027" s="658"/>
      <c r="B1027" s="658"/>
      <c r="C1027" s="658"/>
      <c r="D1027" s="658"/>
      <c r="E1027" s="658"/>
      <c r="F1027" s="658"/>
      <c r="G1027" s="658"/>
      <c r="H1027" s="658"/>
      <c r="I1027" s="658"/>
      <c r="J1027" s="658"/>
      <c r="K1027" s="658"/>
      <c r="L1027" s="185"/>
    </row>
    <row r="1028" spans="1:12" ht="36">
      <c r="A1028" s="177" t="s">
        <v>0</v>
      </c>
      <c r="B1028" s="178" t="s">
        <v>1</v>
      </c>
      <c r="C1028" s="179" t="s">
        <v>2</v>
      </c>
      <c r="D1028" s="180" t="s">
        <v>3</v>
      </c>
      <c r="E1028" s="179" t="s">
        <v>4</v>
      </c>
      <c r="F1028" s="687" t="s">
        <v>5</v>
      </c>
      <c r="G1028" s="688"/>
      <c r="H1028" s="181" t="s">
        <v>6</v>
      </c>
      <c r="I1028" s="182" t="s">
        <v>7</v>
      </c>
      <c r="J1028" s="183" t="s">
        <v>8</v>
      </c>
      <c r="K1028" s="393" t="s">
        <v>9</v>
      </c>
      <c r="L1028" s="185"/>
    </row>
    <row r="1029" spans="1:12" ht="15.2" customHeight="1" thickBot="1">
      <c r="A1029" s="186" t="s">
        <v>10</v>
      </c>
      <c r="B1029" s="187"/>
      <c r="C1029" s="188"/>
      <c r="D1029" s="189"/>
      <c r="E1029" s="190"/>
      <c r="F1029" s="191" t="s">
        <v>11</v>
      </c>
      <c r="G1029" s="192" t="s">
        <v>12</v>
      </c>
      <c r="H1029" s="193" t="s">
        <v>13</v>
      </c>
      <c r="I1029" s="194" t="s">
        <v>14</v>
      </c>
      <c r="J1029" s="195" t="s">
        <v>15</v>
      </c>
      <c r="K1029" s="394" t="s">
        <v>16</v>
      </c>
      <c r="L1029" s="185"/>
    </row>
    <row r="1030" spans="1:12" ht="4.1500000000000004" customHeight="1">
      <c r="A1030" s="640"/>
      <c r="B1030" s="198"/>
      <c r="C1030" s="199"/>
      <c r="D1030" s="198"/>
      <c r="E1030" s="198"/>
      <c r="F1030" s="201"/>
      <c r="G1030" s="201"/>
      <c r="H1030" s="201"/>
      <c r="I1030" s="202"/>
      <c r="J1030" s="199"/>
      <c r="K1030" s="203"/>
      <c r="L1030" s="185"/>
    </row>
    <row r="1031" spans="1:12" ht="15" customHeight="1">
      <c r="A1031" s="111"/>
      <c r="B1031" s="84"/>
      <c r="C1031" s="83" t="s">
        <v>802</v>
      </c>
      <c r="D1031" s="84" t="s">
        <v>28</v>
      </c>
      <c r="E1031" s="91"/>
      <c r="F1031" s="86">
        <v>2.9430000000000001</v>
      </c>
      <c r="G1031" s="86">
        <v>3.4209999999999998</v>
      </c>
      <c r="H1031" s="86">
        <v>0.47799999999999976</v>
      </c>
      <c r="I1031" s="87">
        <v>4.8</v>
      </c>
      <c r="J1031" s="88">
        <v>550</v>
      </c>
      <c r="K1031" s="19">
        <f>SUM(H1031*I1031*J1031*1.21)</f>
        <v>1526.923199999999</v>
      </c>
      <c r="L1031" s="185"/>
    </row>
    <row r="1032" spans="1:12" ht="15" customHeight="1">
      <c r="A1032" s="111"/>
      <c r="B1032" s="84"/>
      <c r="C1032" s="83" t="s">
        <v>802</v>
      </c>
      <c r="D1032" s="84" t="s">
        <v>28</v>
      </c>
      <c r="E1032" s="98"/>
      <c r="F1032" s="86">
        <v>3.4209999999999998</v>
      </c>
      <c r="G1032" s="86">
        <v>3.8940000000000001</v>
      </c>
      <c r="H1032" s="86">
        <v>0.47300000000000031</v>
      </c>
      <c r="I1032" s="87">
        <v>4.5</v>
      </c>
      <c r="J1032" s="88">
        <v>270</v>
      </c>
      <c r="K1032" s="19">
        <f>SUM(H1032*I1032*J1032*1.21)</f>
        <v>695.38095000000044</v>
      </c>
      <c r="L1032" s="185"/>
    </row>
    <row r="1033" spans="1:12" ht="15" customHeight="1">
      <c r="A1033" s="229"/>
      <c r="B1033" s="682" t="s">
        <v>972</v>
      </c>
      <c r="C1033" s="721"/>
      <c r="D1033" s="722"/>
      <c r="E1033" s="103"/>
      <c r="F1033" s="86"/>
      <c r="G1033" s="86"/>
      <c r="H1033" s="92">
        <f>SUM(H1023:H1032)</f>
        <v>3.8940000000000001</v>
      </c>
      <c r="I1033" s="87"/>
      <c r="J1033" s="88"/>
      <c r="K1033" s="20">
        <f>SUM(K1023:K1032)</f>
        <v>7180.1726699999999</v>
      </c>
      <c r="L1033" s="185"/>
    </row>
    <row r="1034" spans="1:12" ht="15" customHeight="1">
      <c r="A1034" s="235">
        <v>251</v>
      </c>
      <c r="B1034" s="41"/>
      <c r="C1034" s="41" t="s">
        <v>804</v>
      </c>
      <c r="D1034" s="14" t="s">
        <v>18</v>
      </c>
      <c r="E1034" s="55" t="s">
        <v>805</v>
      </c>
      <c r="F1034" s="26">
        <v>0.38900000000000001</v>
      </c>
      <c r="G1034" s="26">
        <v>0.82099999999999995</v>
      </c>
      <c r="H1034" s="26">
        <f>G1034-F1034</f>
        <v>0.43199999999999994</v>
      </c>
      <c r="I1034" s="142">
        <v>5.3</v>
      </c>
      <c r="J1034" s="41">
        <v>855</v>
      </c>
      <c r="K1034" s="19">
        <f>SUM(H1034*I1034*J1034)</f>
        <v>1957.6079999999997</v>
      </c>
      <c r="L1034" s="185"/>
    </row>
    <row r="1035" spans="1:12" ht="15" customHeight="1">
      <c r="A1035" s="231"/>
      <c r="B1035" s="726" t="s">
        <v>806</v>
      </c>
      <c r="C1035" s="721"/>
      <c r="D1035" s="727"/>
      <c r="E1035" s="56"/>
      <c r="F1035" s="29"/>
      <c r="G1035" s="29"/>
      <c r="H1035" s="29">
        <f>SUM(H1034)</f>
        <v>0.43199999999999994</v>
      </c>
      <c r="I1035" s="155"/>
      <c r="J1035" s="154"/>
      <c r="K1035" s="20">
        <f>SUM(K1034)</f>
        <v>1957.6079999999997</v>
      </c>
      <c r="L1035" s="185"/>
    </row>
    <row r="1036" spans="1:12" ht="15" customHeight="1">
      <c r="A1036" s="749">
        <v>252</v>
      </c>
      <c r="B1036" s="208"/>
      <c r="C1036" s="69" t="s">
        <v>807</v>
      </c>
      <c r="D1036" s="61" t="s">
        <v>46</v>
      </c>
      <c r="E1036" s="67" t="s">
        <v>808</v>
      </c>
      <c r="F1036" s="68">
        <v>15.847</v>
      </c>
      <c r="G1036" s="68">
        <v>16.128</v>
      </c>
      <c r="H1036" s="35">
        <f>SUM(G1036-F1036)</f>
        <v>0.28100000000000058</v>
      </c>
      <c r="I1036" s="146">
        <v>4.4000000000000004</v>
      </c>
      <c r="J1036" s="117">
        <v>450</v>
      </c>
      <c r="K1036" s="19">
        <f>SUM(H1036*I1036*J1036)</f>
        <v>556.38000000000113</v>
      </c>
      <c r="L1036" s="185"/>
    </row>
    <row r="1037" spans="1:12" ht="15" customHeight="1">
      <c r="A1037" s="750"/>
      <c r="B1037" s="718" t="s">
        <v>973</v>
      </c>
      <c r="C1037" s="719"/>
      <c r="D1037" s="720"/>
      <c r="E1037" s="73"/>
      <c r="F1037" s="74"/>
      <c r="G1037" s="74"/>
      <c r="H1037" s="38">
        <f>SUM(H1036)</f>
        <v>0.28100000000000058</v>
      </c>
      <c r="I1037" s="147"/>
      <c r="J1037" s="40"/>
      <c r="K1037" s="20">
        <f>SUM(K1036)</f>
        <v>556.38000000000113</v>
      </c>
      <c r="L1037" s="185"/>
    </row>
    <row r="1038" spans="1:12">
      <c r="A1038" s="250">
        <v>253</v>
      </c>
      <c r="B1038" s="14" t="s">
        <v>1036</v>
      </c>
      <c r="C1038" s="34" t="s">
        <v>809</v>
      </c>
      <c r="D1038" s="14" t="s">
        <v>43</v>
      </c>
      <c r="E1038" s="67" t="s">
        <v>810</v>
      </c>
      <c r="F1038" s="68">
        <v>0</v>
      </c>
      <c r="G1038" s="68">
        <v>4.8730000000000002</v>
      </c>
      <c r="H1038" s="35">
        <f>G1038-F1038</f>
        <v>4.8730000000000002</v>
      </c>
      <c r="I1038" s="146">
        <v>4.8</v>
      </c>
      <c r="J1038" s="37">
        <v>480</v>
      </c>
      <c r="K1038" s="19">
        <f>SUM(H1038*I1038*J1038)</f>
        <v>11227.392</v>
      </c>
      <c r="L1038" s="185"/>
    </row>
    <row r="1039" spans="1:12">
      <c r="A1039" s="251"/>
      <c r="B1039" s="682" t="s">
        <v>811</v>
      </c>
      <c r="C1039" s="721"/>
      <c r="D1039" s="722"/>
      <c r="E1039" s="257"/>
      <c r="F1039" s="68"/>
      <c r="G1039" s="68"/>
      <c r="H1039" s="38">
        <f>SUM(H1038)</f>
        <v>4.8730000000000002</v>
      </c>
      <c r="I1039" s="146"/>
      <c r="J1039" s="37"/>
      <c r="K1039" s="20">
        <f>SUM(K1038)</f>
        <v>11227.392</v>
      </c>
      <c r="L1039" s="185"/>
    </row>
    <row r="1040" spans="1:12">
      <c r="A1040" s="250">
        <v>254</v>
      </c>
      <c r="B1040" s="14"/>
      <c r="C1040" s="34" t="s">
        <v>812</v>
      </c>
      <c r="D1040" s="14" t="s">
        <v>37</v>
      </c>
      <c r="E1040" s="274" t="s">
        <v>813</v>
      </c>
      <c r="F1040" s="68">
        <v>0</v>
      </c>
      <c r="G1040" s="68">
        <v>0.85199999999999998</v>
      </c>
      <c r="H1040" s="35">
        <f>G1040-F1040</f>
        <v>0.85199999999999998</v>
      </c>
      <c r="I1040" s="146">
        <v>4.9000000000000004</v>
      </c>
      <c r="J1040" s="37">
        <v>750</v>
      </c>
      <c r="K1040" s="19">
        <f>SUM(H1040*I1040*J1040)</f>
        <v>3131.1000000000004</v>
      </c>
      <c r="L1040" s="185"/>
    </row>
    <row r="1041" spans="1:15">
      <c r="A1041" s="251"/>
      <c r="B1041" s="682" t="s">
        <v>814</v>
      </c>
      <c r="C1041" s="721"/>
      <c r="D1041" s="722"/>
      <c r="E1041" s="255"/>
      <c r="F1041" s="68"/>
      <c r="G1041" s="68"/>
      <c r="H1041" s="38">
        <f>SUM(H1040:H1040)</f>
        <v>0.85199999999999998</v>
      </c>
      <c r="I1041" s="146"/>
      <c r="J1041" s="37"/>
      <c r="K1041" s="20">
        <f>SUBTOTAL(9,K1040:K1040)</f>
        <v>3131.1000000000004</v>
      </c>
      <c r="L1041" s="185"/>
    </row>
    <row r="1042" spans="1:15">
      <c r="A1042" s="250">
        <v>255</v>
      </c>
      <c r="B1042" s="14"/>
      <c r="C1042" s="34" t="s">
        <v>815</v>
      </c>
      <c r="D1042" s="14" t="s">
        <v>37</v>
      </c>
      <c r="E1042" s="274" t="s">
        <v>816</v>
      </c>
      <c r="F1042" s="68">
        <v>0</v>
      </c>
      <c r="G1042" s="68">
        <v>0.54800000000000004</v>
      </c>
      <c r="H1042" s="35">
        <f>G1042-F1042</f>
        <v>0.54800000000000004</v>
      </c>
      <c r="I1042" s="146">
        <v>3.5</v>
      </c>
      <c r="J1042" s="37">
        <v>400</v>
      </c>
      <c r="K1042" s="19">
        <f>SUM(H1042*I1042*J1042)</f>
        <v>767.2</v>
      </c>
      <c r="L1042" s="185"/>
    </row>
    <row r="1043" spans="1:15">
      <c r="A1043" s="125"/>
      <c r="B1043" s="14"/>
      <c r="C1043" s="34" t="s">
        <v>815</v>
      </c>
      <c r="D1043" s="14" t="s">
        <v>37</v>
      </c>
      <c r="E1043" s="259"/>
      <c r="F1043" s="68">
        <v>0.54800000000000004</v>
      </c>
      <c r="G1043" s="68">
        <v>1.389</v>
      </c>
      <c r="H1043" s="35">
        <f>G1043-F1043</f>
        <v>0.84099999999999997</v>
      </c>
      <c r="I1043" s="146">
        <v>4</v>
      </c>
      <c r="J1043" s="37">
        <v>400</v>
      </c>
      <c r="K1043" s="19">
        <f>SUM(H1043*I1043*J1043)</f>
        <v>1345.6</v>
      </c>
      <c r="L1043" s="185"/>
    </row>
    <row r="1044" spans="1:15">
      <c r="A1044" s="125"/>
      <c r="B1044" s="14"/>
      <c r="C1044" s="34" t="s">
        <v>815</v>
      </c>
      <c r="D1044" s="14" t="s">
        <v>37</v>
      </c>
      <c r="E1044" s="255"/>
      <c r="F1044" s="68">
        <v>1.389</v>
      </c>
      <c r="G1044" s="68">
        <v>1.8680000000000001</v>
      </c>
      <c r="H1044" s="35">
        <f>G1044-F1044</f>
        <v>0.47900000000000009</v>
      </c>
      <c r="I1044" s="146">
        <v>4</v>
      </c>
      <c r="J1044" s="37">
        <v>750</v>
      </c>
      <c r="K1044" s="19">
        <f>SUM(H1044*I1044*J1044)</f>
        <v>1437.0000000000002</v>
      </c>
      <c r="L1044" s="185"/>
    </row>
    <row r="1045" spans="1:15">
      <c r="A1045" s="251"/>
      <c r="B1045" s="682" t="s">
        <v>817</v>
      </c>
      <c r="C1045" s="721"/>
      <c r="D1045" s="722"/>
      <c r="E1045" s="255"/>
      <c r="F1045" s="68"/>
      <c r="G1045" s="68"/>
      <c r="H1045" s="38">
        <f>SUM(H1042:H1044)</f>
        <v>1.8680000000000001</v>
      </c>
      <c r="I1045" s="146"/>
      <c r="J1045" s="37"/>
      <c r="K1045" s="20">
        <f>SUBTOTAL(9,K1042:K1044)</f>
        <v>3549.8</v>
      </c>
      <c r="L1045" s="185"/>
    </row>
    <row r="1046" spans="1:15">
      <c r="A1046" s="235">
        <v>256</v>
      </c>
      <c r="B1046" s="41"/>
      <c r="C1046" s="41" t="s">
        <v>818</v>
      </c>
      <c r="D1046" s="14" t="s">
        <v>18</v>
      </c>
      <c r="E1046" s="55" t="s">
        <v>819</v>
      </c>
      <c r="F1046" s="26">
        <v>0</v>
      </c>
      <c r="G1046" s="26">
        <v>0.68</v>
      </c>
      <c r="H1046" s="26">
        <f>G1046-F1046</f>
        <v>0.68</v>
      </c>
      <c r="I1046" s="142">
        <v>4</v>
      </c>
      <c r="J1046" s="41">
        <v>255</v>
      </c>
      <c r="K1046" s="19">
        <f>SUM(H1046*I1046*J1046)</f>
        <v>693.6</v>
      </c>
      <c r="L1046" s="185"/>
    </row>
    <row r="1047" spans="1:15">
      <c r="A1047" s="231"/>
      <c r="B1047" s="726" t="s">
        <v>820</v>
      </c>
      <c r="C1047" s="721"/>
      <c r="D1047" s="727"/>
      <c r="E1047" s="56"/>
      <c r="F1047" s="29"/>
      <c r="G1047" s="29"/>
      <c r="H1047" s="29">
        <f>SUM(H1046)</f>
        <v>0.68</v>
      </c>
      <c r="I1047" s="155"/>
      <c r="J1047" s="154"/>
      <c r="K1047" s="20">
        <f>SUM(K1046)</f>
        <v>693.6</v>
      </c>
      <c r="L1047" s="185"/>
    </row>
    <row r="1048" spans="1:15">
      <c r="A1048" s="110">
        <v>257</v>
      </c>
      <c r="B1048" s="84" t="s">
        <v>1036</v>
      </c>
      <c r="C1048" s="83" t="s">
        <v>821</v>
      </c>
      <c r="D1048" s="84" t="s">
        <v>28</v>
      </c>
      <c r="E1048" s="85" t="s">
        <v>822</v>
      </c>
      <c r="F1048" s="86">
        <v>0</v>
      </c>
      <c r="G1048" s="86">
        <v>0.67900000000000005</v>
      </c>
      <c r="H1048" s="86">
        <v>0.67900000000000005</v>
      </c>
      <c r="I1048" s="87">
        <v>4.5</v>
      </c>
      <c r="J1048" s="88">
        <v>270</v>
      </c>
      <c r="K1048" s="19">
        <f>SUM(H1048*I1048*J1048*1.21)</f>
        <v>998.23185000000012</v>
      </c>
      <c r="L1048" s="373"/>
      <c r="M1048" s="252"/>
      <c r="N1048" s="252"/>
      <c r="O1048" s="252"/>
    </row>
    <row r="1049" spans="1:15">
      <c r="A1049" s="111"/>
      <c r="B1049" s="84" t="s">
        <v>1036</v>
      </c>
      <c r="C1049" s="83" t="s">
        <v>821</v>
      </c>
      <c r="D1049" s="84" t="s">
        <v>28</v>
      </c>
      <c r="E1049" s="91"/>
      <c r="F1049" s="86">
        <v>0.67900000000000005</v>
      </c>
      <c r="G1049" s="86">
        <v>1.5089999999999999</v>
      </c>
      <c r="H1049" s="86">
        <v>0.82999999999999985</v>
      </c>
      <c r="I1049" s="87">
        <v>4.5</v>
      </c>
      <c r="J1049" s="88">
        <v>270</v>
      </c>
      <c r="K1049" s="19">
        <f>SUM(H1049*I1049*J1049*1.21)</f>
        <v>1220.2244999999998</v>
      </c>
      <c r="L1049" s="373"/>
      <c r="M1049" s="252"/>
      <c r="N1049" s="252"/>
      <c r="O1049" s="252"/>
    </row>
    <row r="1050" spans="1:15">
      <c r="A1050" s="229"/>
      <c r="B1050" s="662" t="s">
        <v>823</v>
      </c>
      <c r="C1050" s="663"/>
      <c r="D1050" s="664"/>
      <c r="E1050" s="153"/>
      <c r="F1050" s="95"/>
      <c r="G1050" s="95"/>
      <c r="H1050" s="92">
        <f>SUBTOTAL(9,H1048:H1049)</f>
        <v>1.5089999999999999</v>
      </c>
      <c r="I1050" s="96"/>
      <c r="J1050" s="97"/>
      <c r="K1050" s="20">
        <f>SUBTOTAL(9,K1048:K1049)</f>
        <v>2218.4563499999999</v>
      </c>
      <c r="L1050" s="185"/>
    </row>
    <row r="1051" spans="1:15" ht="24">
      <c r="A1051" s="737">
        <v>258</v>
      </c>
      <c r="B1051" s="158" t="s">
        <v>82</v>
      </c>
      <c r="C1051" s="158" t="s">
        <v>1029</v>
      </c>
      <c r="D1051" s="158" t="s">
        <v>106</v>
      </c>
      <c r="E1051" s="479" t="s">
        <v>824</v>
      </c>
      <c r="F1051" s="280">
        <v>1.391</v>
      </c>
      <c r="G1051" s="68">
        <v>2.073</v>
      </c>
      <c r="H1051" s="35">
        <f>G1051-F1051</f>
        <v>0.68199999999999994</v>
      </c>
      <c r="I1051" s="146">
        <v>5.8</v>
      </c>
      <c r="J1051" s="37">
        <v>330</v>
      </c>
      <c r="K1051" s="19">
        <f>SUM(H1051*I1051*J1051)</f>
        <v>1305.348</v>
      </c>
      <c r="L1051" s="185"/>
    </row>
    <row r="1052" spans="1:15">
      <c r="A1052" s="738">
        <v>43</v>
      </c>
      <c r="B1052" s="279" t="s">
        <v>1034</v>
      </c>
      <c r="C1052" s="279" t="s">
        <v>1029</v>
      </c>
      <c r="D1052" s="279" t="s">
        <v>106</v>
      </c>
      <c r="E1052" s="293"/>
      <c r="F1052" s="280">
        <v>5.3029999999999999</v>
      </c>
      <c r="G1052" s="68">
        <v>6.6050000000000004</v>
      </c>
      <c r="H1052" s="35">
        <f>G1052-F1052</f>
        <v>1.3020000000000005</v>
      </c>
      <c r="I1052" s="146">
        <v>6.2084485407066046</v>
      </c>
      <c r="J1052" s="37">
        <v>330</v>
      </c>
      <c r="K1052" s="19">
        <f>SUM(H1052*I1052*J1052)</f>
        <v>2667.5220000000008</v>
      </c>
      <c r="L1052" s="373"/>
      <c r="M1052" s="252"/>
      <c r="N1052" s="252"/>
    </row>
    <row r="1053" spans="1:15">
      <c r="A1053" s="738">
        <v>43</v>
      </c>
      <c r="B1053" s="279" t="s">
        <v>1034</v>
      </c>
      <c r="C1053" s="292" t="s">
        <v>1029</v>
      </c>
      <c r="D1053" s="292" t="s">
        <v>106</v>
      </c>
      <c r="E1053" s="464"/>
      <c r="F1053" s="280">
        <v>6.6050000000000004</v>
      </c>
      <c r="G1053" s="68">
        <v>7.2670000000000003</v>
      </c>
      <c r="H1053" s="35">
        <f>G1053-F1053</f>
        <v>0.66199999999999992</v>
      </c>
      <c r="I1053" s="146">
        <v>5.5746223564954684</v>
      </c>
      <c r="J1053" s="37">
        <v>330</v>
      </c>
      <c r="K1053" s="19">
        <f>SUM(H1053*I1053*J1053)</f>
        <v>1217.8319999999999</v>
      </c>
      <c r="L1053" s="185"/>
    </row>
    <row r="1054" spans="1:15">
      <c r="A1054" s="465"/>
      <c r="B1054" s="741" t="s">
        <v>825</v>
      </c>
      <c r="C1054" s="729"/>
      <c r="D1054" s="742"/>
      <c r="E1054" s="476"/>
      <c r="F1054" s="282"/>
      <c r="G1054" s="74"/>
      <c r="H1054" s="38">
        <f>SUBTOTAL(9,H1051:H1053)</f>
        <v>2.6460000000000004</v>
      </c>
      <c r="I1054" s="147"/>
      <c r="J1054" s="40"/>
      <c r="K1054" s="20">
        <f>SUBTOTAL(9,K1051:K1053)</f>
        <v>5190.7020000000011</v>
      </c>
      <c r="L1054" s="185"/>
    </row>
    <row r="1055" spans="1:15">
      <c r="A1055" s="327">
        <v>259</v>
      </c>
      <c r="B1055" s="120"/>
      <c r="C1055" s="266" t="s">
        <v>826</v>
      </c>
      <c r="D1055" s="120" t="s">
        <v>110</v>
      </c>
      <c r="E1055" s="268" t="s">
        <v>827</v>
      </c>
      <c r="F1055" s="269">
        <v>3.4369999999999998</v>
      </c>
      <c r="G1055" s="269">
        <v>3.9039999999999999</v>
      </c>
      <c r="H1055" s="211">
        <f>G1055-F1055</f>
        <v>0.46700000000000008</v>
      </c>
      <c r="I1055" s="212">
        <v>5.7</v>
      </c>
      <c r="J1055" s="213">
        <v>890</v>
      </c>
      <c r="K1055" s="328">
        <f>SUM(H1055*I1055*J1055)</f>
        <v>2369.0910000000003</v>
      </c>
      <c r="L1055" s="185"/>
    </row>
    <row r="1056" spans="1:15">
      <c r="A1056" s="228"/>
      <c r="B1056" s="743" t="s">
        <v>974</v>
      </c>
      <c r="C1056" s="744"/>
      <c r="D1056" s="745"/>
      <c r="E1056" s="270"/>
      <c r="F1056" s="469"/>
      <c r="G1056" s="469"/>
      <c r="H1056" s="114">
        <f>SUBTOTAL(9,H1053:H1055)</f>
        <v>1.129</v>
      </c>
      <c r="I1056" s="115"/>
      <c r="J1056" s="79"/>
      <c r="K1056" s="79">
        <f>SUBTOTAL(9,K1055)</f>
        <v>2369.0910000000003</v>
      </c>
      <c r="L1056" s="243"/>
      <c r="M1056" s="80"/>
    </row>
    <row r="1057" spans="1:15">
      <c r="A1057" s="330">
        <v>260</v>
      </c>
      <c r="B1057" s="120" t="s">
        <v>1035</v>
      </c>
      <c r="C1057" s="266" t="s">
        <v>828</v>
      </c>
      <c r="D1057" s="120" t="s">
        <v>110</v>
      </c>
      <c r="E1057" s="268" t="s">
        <v>829</v>
      </c>
      <c r="F1057" s="269">
        <v>0</v>
      </c>
      <c r="G1057" s="269">
        <v>3.4990000000000001</v>
      </c>
      <c r="H1057" s="211">
        <f>G1057-F1057</f>
        <v>3.4990000000000001</v>
      </c>
      <c r="I1057" s="212">
        <v>4.9000000000000004</v>
      </c>
      <c r="J1057" s="213">
        <v>385</v>
      </c>
      <c r="K1057" s="328">
        <f>SUM(H1057*I1057*J1057)</f>
        <v>6600.8635000000013</v>
      </c>
      <c r="L1057" s="388"/>
      <c r="M1057" s="252"/>
      <c r="N1057" s="252"/>
      <c r="O1057" s="252"/>
    </row>
    <row r="1058" spans="1:15">
      <c r="A1058" s="358"/>
      <c r="B1058" s="120" t="s">
        <v>1035</v>
      </c>
      <c r="C1058" s="266" t="s">
        <v>828</v>
      </c>
      <c r="D1058" s="120" t="s">
        <v>110</v>
      </c>
      <c r="E1058" s="268"/>
      <c r="F1058" s="269">
        <v>3.4990000000000001</v>
      </c>
      <c r="G1058" s="269">
        <v>4.1369999999999996</v>
      </c>
      <c r="H1058" s="211">
        <f>G1058-F1058</f>
        <v>0.63799999999999946</v>
      </c>
      <c r="I1058" s="212">
        <v>6</v>
      </c>
      <c r="J1058" s="213">
        <v>890</v>
      </c>
      <c r="K1058" s="328">
        <f>SUM(H1058*I1058*J1058)</f>
        <v>3406.9199999999969</v>
      </c>
      <c r="L1058" s="243"/>
    </row>
    <row r="1059" spans="1:15">
      <c r="A1059" s="570"/>
      <c r="B1059" s="571"/>
      <c r="C1059" s="572"/>
      <c r="D1059" s="571"/>
      <c r="E1059" s="573"/>
      <c r="F1059" s="574"/>
      <c r="G1059" s="574"/>
      <c r="H1059" s="340"/>
      <c r="I1059" s="575"/>
      <c r="J1059" s="576"/>
      <c r="K1059" s="341"/>
      <c r="L1059" s="387"/>
    </row>
    <row r="1060" spans="1:15">
      <c r="A1060" s="658">
        <v>34</v>
      </c>
      <c r="B1060" s="658"/>
      <c r="C1060" s="658"/>
      <c r="D1060" s="658"/>
      <c r="E1060" s="658"/>
      <c r="F1060" s="658"/>
      <c r="G1060" s="658"/>
      <c r="H1060" s="658"/>
      <c r="I1060" s="658"/>
      <c r="J1060" s="658"/>
      <c r="K1060" s="658"/>
      <c r="L1060" s="387"/>
    </row>
    <row r="1061" spans="1:15" ht="15.75" thickBot="1">
      <c r="A1061" s="658"/>
      <c r="B1061" s="658"/>
      <c r="C1061" s="658"/>
      <c r="D1061" s="658"/>
      <c r="E1061" s="658"/>
      <c r="F1061" s="658"/>
      <c r="G1061" s="658"/>
      <c r="H1061" s="658"/>
      <c r="I1061" s="658"/>
      <c r="J1061" s="658"/>
      <c r="K1061" s="658"/>
      <c r="L1061" s="185"/>
    </row>
    <row r="1062" spans="1:15" ht="36">
      <c r="A1062" s="177" t="s">
        <v>0</v>
      </c>
      <c r="B1062" s="178" t="s">
        <v>1</v>
      </c>
      <c r="C1062" s="179" t="s">
        <v>2</v>
      </c>
      <c r="D1062" s="180" t="s">
        <v>3</v>
      </c>
      <c r="E1062" s="179" t="s">
        <v>4</v>
      </c>
      <c r="F1062" s="687" t="s">
        <v>5</v>
      </c>
      <c r="G1062" s="688"/>
      <c r="H1062" s="181" t="s">
        <v>6</v>
      </c>
      <c r="I1062" s="182" t="s">
        <v>7</v>
      </c>
      <c r="J1062" s="183" t="s">
        <v>8</v>
      </c>
      <c r="K1062" s="184" t="s">
        <v>9</v>
      </c>
      <c r="L1062" s="185"/>
    </row>
    <row r="1063" spans="1:15" ht="15.2" customHeight="1" thickBot="1">
      <c r="A1063" s="186" t="s">
        <v>10</v>
      </c>
      <c r="B1063" s="187"/>
      <c r="C1063" s="188"/>
      <c r="D1063" s="189"/>
      <c r="E1063" s="190"/>
      <c r="F1063" s="191" t="s">
        <v>11</v>
      </c>
      <c r="G1063" s="192" t="s">
        <v>12</v>
      </c>
      <c r="H1063" s="193" t="s">
        <v>13</v>
      </c>
      <c r="I1063" s="194" t="s">
        <v>14</v>
      </c>
      <c r="J1063" s="195" t="s">
        <v>15</v>
      </c>
      <c r="K1063" s="196" t="s">
        <v>16</v>
      </c>
      <c r="L1063" s="185"/>
    </row>
    <row r="1064" spans="1:15" ht="4.1500000000000004" customHeight="1">
      <c r="A1064" s="640"/>
      <c r="B1064" s="198"/>
      <c r="C1064" s="199"/>
      <c r="D1064" s="198"/>
      <c r="E1064" s="198"/>
      <c r="F1064" s="201"/>
      <c r="G1064" s="201"/>
      <c r="H1064" s="201"/>
      <c r="I1064" s="202"/>
      <c r="J1064" s="199"/>
      <c r="K1064" s="203"/>
      <c r="L1064" s="185"/>
    </row>
    <row r="1065" spans="1:15" ht="15" customHeight="1">
      <c r="A1065" s="329"/>
      <c r="B1065" s="120"/>
      <c r="C1065" s="266" t="s">
        <v>828</v>
      </c>
      <c r="D1065" s="120" t="s">
        <v>110</v>
      </c>
      <c r="E1065" s="268"/>
      <c r="F1065" s="269">
        <v>4.1369999999999996</v>
      </c>
      <c r="G1065" s="269">
        <v>4.7210000000000001</v>
      </c>
      <c r="H1065" s="211">
        <f>G1065-F1065</f>
        <v>0.58400000000000052</v>
      </c>
      <c r="I1065" s="212">
        <v>5.3</v>
      </c>
      <c r="J1065" s="213">
        <v>385</v>
      </c>
      <c r="K1065" s="328">
        <f>SUM(H1065*I1065*J1065)</f>
        <v>1191.6520000000012</v>
      </c>
      <c r="L1065" s="185"/>
    </row>
    <row r="1066" spans="1:15" ht="15" customHeight="1">
      <c r="A1066" s="234"/>
      <c r="B1066" s="723" t="s">
        <v>975</v>
      </c>
      <c r="C1066" s="724"/>
      <c r="D1066" s="725"/>
      <c r="E1066" s="270"/>
      <c r="F1066" s="469"/>
      <c r="G1066" s="469"/>
      <c r="H1066" s="114">
        <f>SUBTOTAL(9,H1063:H1065)</f>
        <v>0.58400000000000052</v>
      </c>
      <c r="I1066" s="115"/>
      <c r="J1066" s="79"/>
      <c r="K1066" s="79">
        <f>SUBTOTAL(9,K1063:K1065)</f>
        <v>1191.6520000000012</v>
      </c>
      <c r="L1066" s="185"/>
    </row>
    <row r="1067" spans="1:15" ht="15" customHeight="1">
      <c r="A1067" s="250">
        <v>261</v>
      </c>
      <c r="B1067" s="14"/>
      <c r="C1067" s="34" t="s">
        <v>830</v>
      </c>
      <c r="D1067" s="14" t="s">
        <v>37</v>
      </c>
      <c r="E1067" s="274" t="s">
        <v>831</v>
      </c>
      <c r="F1067" s="68">
        <v>0</v>
      </c>
      <c r="G1067" s="68">
        <v>1.4470000000000001</v>
      </c>
      <c r="H1067" s="35">
        <f>G1067-F1067</f>
        <v>1.4470000000000001</v>
      </c>
      <c r="I1067" s="146">
        <v>4.5</v>
      </c>
      <c r="J1067" s="37">
        <v>500</v>
      </c>
      <c r="K1067" s="19">
        <f>SUM(H1067*I1067*J1067)</f>
        <v>3255.75</v>
      </c>
      <c r="L1067" s="185"/>
    </row>
    <row r="1068" spans="1:15" ht="15" customHeight="1">
      <c r="A1068" s="125"/>
      <c r="B1068" s="14"/>
      <c r="C1068" s="34" t="s">
        <v>830</v>
      </c>
      <c r="D1068" s="14" t="s">
        <v>37</v>
      </c>
      <c r="E1068" s="255"/>
      <c r="F1068" s="68">
        <v>1.4470000000000001</v>
      </c>
      <c r="G1068" s="68">
        <v>2.7730000000000001</v>
      </c>
      <c r="H1068" s="35">
        <f>G1068-F1068</f>
        <v>1.3260000000000001</v>
      </c>
      <c r="I1068" s="146">
        <v>4.5</v>
      </c>
      <c r="J1068" s="37">
        <v>500</v>
      </c>
      <c r="K1068" s="19">
        <f>SUM(H1068*I1068*J1068)</f>
        <v>2983.5000000000005</v>
      </c>
      <c r="L1068" s="185"/>
    </row>
    <row r="1069" spans="1:15" ht="15" customHeight="1">
      <c r="A1069" s="125"/>
      <c r="B1069" s="14"/>
      <c r="C1069" s="34" t="s">
        <v>830</v>
      </c>
      <c r="D1069" s="14" t="s">
        <v>37</v>
      </c>
      <c r="E1069" s="407"/>
      <c r="F1069" s="68">
        <v>3.53</v>
      </c>
      <c r="G1069" s="68">
        <v>4.0279999999999996</v>
      </c>
      <c r="H1069" s="35">
        <f>G1069-F1069</f>
        <v>0.49799999999999978</v>
      </c>
      <c r="I1069" s="146">
        <v>3.5</v>
      </c>
      <c r="J1069" s="37">
        <v>500</v>
      </c>
      <c r="K1069" s="19">
        <f>SUM(H1069*I1069*J1069)</f>
        <v>871.49999999999966</v>
      </c>
      <c r="L1069" s="185"/>
    </row>
    <row r="1070" spans="1:15" ht="15" customHeight="1">
      <c r="A1070" s="251"/>
      <c r="B1070" s="682" t="s">
        <v>832</v>
      </c>
      <c r="C1070" s="721"/>
      <c r="D1070" s="722"/>
      <c r="E1070" s="255"/>
      <c r="F1070" s="68"/>
      <c r="G1070" s="68"/>
      <c r="H1070" s="38">
        <f>SUM(H1067:H1069)</f>
        <v>3.2709999999999999</v>
      </c>
      <c r="I1070" s="146"/>
      <c r="J1070" s="37"/>
      <c r="K1070" s="20">
        <f>SUBTOTAL(9,K1067:K1069)</f>
        <v>7110.75</v>
      </c>
      <c r="L1070" s="185"/>
    </row>
    <row r="1071" spans="1:15" ht="15" customHeight="1">
      <c r="A1071" s="250">
        <v>262</v>
      </c>
      <c r="B1071" s="14"/>
      <c r="C1071" s="34" t="s">
        <v>833</v>
      </c>
      <c r="D1071" s="14" t="s">
        <v>37</v>
      </c>
      <c r="E1071" s="274" t="s">
        <v>834</v>
      </c>
      <c r="F1071" s="68">
        <v>0</v>
      </c>
      <c r="G1071" s="68">
        <v>0.503</v>
      </c>
      <c r="H1071" s="35">
        <f>G1071-F1071</f>
        <v>0.503</v>
      </c>
      <c r="I1071" s="146">
        <v>4.5</v>
      </c>
      <c r="J1071" s="37">
        <v>750</v>
      </c>
      <c r="K1071" s="19">
        <f>SUM(H1071*I1071*J1071)</f>
        <v>1697.625</v>
      </c>
      <c r="L1071" s="185"/>
    </row>
    <row r="1072" spans="1:15" ht="15" customHeight="1">
      <c r="A1072" s="251"/>
      <c r="B1072" s="682" t="s">
        <v>835</v>
      </c>
      <c r="C1072" s="721"/>
      <c r="D1072" s="722"/>
      <c r="E1072" s="255"/>
      <c r="F1072" s="68"/>
      <c r="G1072" s="68"/>
      <c r="H1072" s="38">
        <f>SUM(H1071:H1071)</f>
        <v>0.503</v>
      </c>
      <c r="I1072" s="146"/>
      <c r="J1072" s="37"/>
      <c r="K1072" s="20">
        <f>SUBTOTAL(9,K1071:K1071)</f>
        <v>1697.625</v>
      </c>
      <c r="L1072" s="185"/>
    </row>
    <row r="1073" spans="1:15">
      <c r="A1073" s="250">
        <v>263</v>
      </c>
      <c r="B1073" s="14" t="s">
        <v>1035</v>
      </c>
      <c r="C1073" s="34" t="s">
        <v>836</v>
      </c>
      <c r="D1073" s="14" t="s">
        <v>37</v>
      </c>
      <c r="E1073" s="274" t="s">
        <v>837</v>
      </c>
      <c r="F1073" s="68">
        <v>0</v>
      </c>
      <c r="G1073" s="68">
        <v>0.85099999999999998</v>
      </c>
      <c r="H1073" s="35">
        <f>G1073-F1073</f>
        <v>0.85099999999999998</v>
      </c>
      <c r="I1073" s="146">
        <v>4.3</v>
      </c>
      <c r="J1073" s="37">
        <v>600</v>
      </c>
      <c r="K1073" s="19">
        <f>SUM(H1073*I1073*J1073)</f>
        <v>2195.58</v>
      </c>
      <c r="L1073" s="204"/>
    </row>
    <row r="1074" spans="1:15">
      <c r="A1074" s="251"/>
      <c r="B1074" s="682" t="s">
        <v>838</v>
      </c>
      <c r="C1074" s="721"/>
      <c r="D1074" s="722"/>
      <c r="E1074" s="255"/>
      <c r="F1074" s="68"/>
      <c r="G1074" s="68"/>
      <c r="H1074" s="38">
        <f>SUM(H1073:H1073)</f>
        <v>0.85099999999999998</v>
      </c>
      <c r="I1074" s="146"/>
      <c r="J1074" s="37"/>
      <c r="K1074" s="20">
        <f>SUBTOTAL(9,K1073:K1073)</f>
        <v>2195.58</v>
      </c>
      <c r="L1074" s="185"/>
    </row>
    <row r="1075" spans="1:15">
      <c r="A1075" s="235">
        <v>264</v>
      </c>
      <c r="B1075" s="154"/>
      <c r="C1075" s="34" t="s">
        <v>840</v>
      </c>
      <c r="D1075" s="14" t="s">
        <v>18</v>
      </c>
      <c r="E1075" s="274" t="s">
        <v>841</v>
      </c>
      <c r="F1075" s="68">
        <v>0</v>
      </c>
      <c r="G1075" s="68">
        <v>0.27400000000000002</v>
      </c>
      <c r="H1075" s="35">
        <f>G1075-F1075</f>
        <v>0.27400000000000002</v>
      </c>
      <c r="I1075" s="36">
        <v>4.3</v>
      </c>
      <c r="J1075" s="37">
        <v>855</v>
      </c>
      <c r="K1075" s="19">
        <f>SUM(H1075*I1075*J1075)</f>
        <v>1007.3610000000001</v>
      </c>
      <c r="L1075" s="204"/>
    </row>
    <row r="1076" spans="1:15">
      <c r="A1076" s="230"/>
      <c r="B1076" s="154"/>
      <c r="C1076" s="34" t="s">
        <v>840</v>
      </c>
      <c r="D1076" s="14" t="s">
        <v>18</v>
      </c>
      <c r="E1076" s="274" t="s">
        <v>842</v>
      </c>
      <c r="F1076" s="68">
        <v>0.27400000000000002</v>
      </c>
      <c r="G1076" s="68">
        <v>0.62</v>
      </c>
      <c r="H1076" s="35">
        <f>G1076-F1076</f>
        <v>0.34599999999999997</v>
      </c>
      <c r="I1076" s="36">
        <v>4.3</v>
      </c>
      <c r="J1076" s="37">
        <v>329</v>
      </c>
      <c r="K1076" s="19">
        <f>SUM(H1076*I1076*J1076)</f>
        <v>489.48619999999994</v>
      </c>
      <c r="L1076" s="204"/>
    </row>
    <row r="1077" spans="1:15">
      <c r="A1077" s="125"/>
      <c r="B1077" s="14"/>
      <c r="C1077" s="34" t="s">
        <v>840</v>
      </c>
      <c r="D1077" s="14" t="s">
        <v>18</v>
      </c>
      <c r="E1077" s="67" t="s">
        <v>842</v>
      </c>
      <c r="F1077" s="68">
        <v>0.62</v>
      </c>
      <c r="G1077" s="68">
        <v>0.747</v>
      </c>
      <c r="H1077" s="35">
        <f>G1077-F1077</f>
        <v>0.127</v>
      </c>
      <c r="I1077" s="36">
        <v>4.3</v>
      </c>
      <c r="J1077" s="37">
        <v>855</v>
      </c>
      <c r="K1077" s="19">
        <f>SUM(H1077*I1077*J1077)</f>
        <v>466.91550000000001</v>
      </c>
      <c r="L1077" s="204"/>
    </row>
    <row r="1078" spans="1:15">
      <c r="A1078" s="251"/>
      <c r="B1078" s="682" t="s">
        <v>843</v>
      </c>
      <c r="C1078" s="721"/>
      <c r="D1078" s="722"/>
      <c r="E1078" s="257"/>
      <c r="F1078" s="74"/>
      <c r="G1078" s="74"/>
      <c r="H1078" s="38">
        <f>SUM(H1077:H1077)</f>
        <v>0.127</v>
      </c>
      <c r="I1078" s="39"/>
      <c r="J1078" s="40"/>
      <c r="K1078" s="20">
        <f>SUM(K1075:K1077)</f>
        <v>1963.7627000000002</v>
      </c>
      <c r="L1078" s="185"/>
    </row>
    <row r="1079" spans="1:15">
      <c r="A1079" s="250">
        <v>265</v>
      </c>
      <c r="B1079" s="14" t="s">
        <v>1036</v>
      </c>
      <c r="C1079" s="34" t="s">
        <v>844</v>
      </c>
      <c r="D1079" s="14" t="s">
        <v>43</v>
      </c>
      <c r="E1079" s="67" t="s">
        <v>810</v>
      </c>
      <c r="F1079" s="68">
        <v>0</v>
      </c>
      <c r="G1079" s="68">
        <v>3.5329999999999999</v>
      </c>
      <c r="H1079" s="35">
        <f>G1079-F1079</f>
        <v>3.5329999999999999</v>
      </c>
      <c r="I1079" s="146">
        <v>4.9000000000000004</v>
      </c>
      <c r="J1079" s="37">
        <v>480</v>
      </c>
      <c r="K1079" s="19">
        <f>SUM(H1079*I1079*J1079)</f>
        <v>8309.6160000000018</v>
      </c>
      <c r="L1079" s="204"/>
    </row>
    <row r="1080" spans="1:15">
      <c r="A1080" s="251"/>
      <c r="B1080" s="682" t="s">
        <v>845</v>
      </c>
      <c r="C1080" s="721"/>
      <c r="D1080" s="722"/>
      <c r="E1080" s="257"/>
      <c r="F1080" s="68"/>
      <c r="G1080" s="68"/>
      <c r="H1080" s="38">
        <f>SUM(H1079)</f>
        <v>3.5329999999999999</v>
      </c>
      <c r="I1080" s="146"/>
      <c r="J1080" s="37"/>
      <c r="K1080" s="20">
        <f>SUM(K1079)</f>
        <v>8309.6160000000018</v>
      </c>
      <c r="L1080" s="185"/>
    </row>
    <row r="1081" spans="1:15">
      <c r="A1081" s="250">
        <v>266</v>
      </c>
      <c r="B1081" s="14" t="s">
        <v>1035</v>
      </c>
      <c r="C1081" s="34" t="s">
        <v>846</v>
      </c>
      <c r="D1081" s="14" t="s">
        <v>37</v>
      </c>
      <c r="E1081" s="274" t="s">
        <v>847</v>
      </c>
      <c r="F1081" s="68">
        <v>0.44700000000000001</v>
      </c>
      <c r="G1081" s="68">
        <v>1.954</v>
      </c>
      <c r="H1081" s="35">
        <f>G1081-F1081</f>
        <v>1.5069999999999999</v>
      </c>
      <c r="I1081" s="146">
        <v>4.5</v>
      </c>
      <c r="J1081" s="37">
        <v>500</v>
      </c>
      <c r="K1081" s="19">
        <f>SUM(H1081*I1081*J1081)</f>
        <v>3390.7499999999995</v>
      </c>
      <c r="L1081" s="204"/>
    </row>
    <row r="1082" spans="1:15">
      <c r="A1082" s="251"/>
      <c r="B1082" s="728" t="s">
        <v>848</v>
      </c>
      <c r="C1082" s="729"/>
      <c r="D1082" s="730"/>
      <c r="E1082" s="255"/>
      <c r="F1082" s="68"/>
      <c r="G1082" s="68"/>
      <c r="H1082" s="38">
        <f>SUM(H1081:H1081)</f>
        <v>1.5069999999999999</v>
      </c>
      <c r="I1082" s="146"/>
      <c r="J1082" s="37"/>
      <c r="K1082" s="20">
        <f>SUBTOTAL(9,K1081:K1081)</f>
        <v>3390.7499999999995</v>
      </c>
      <c r="L1082" s="185"/>
    </row>
    <row r="1083" spans="1:15">
      <c r="A1083" s="330">
        <v>267</v>
      </c>
      <c r="B1083" s="120" t="s">
        <v>1035</v>
      </c>
      <c r="C1083" s="266" t="s">
        <v>849</v>
      </c>
      <c r="D1083" s="120" t="s">
        <v>110</v>
      </c>
      <c r="E1083" s="268" t="s">
        <v>850</v>
      </c>
      <c r="F1083" s="269">
        <v>1.103</v>
      </c>
      <c r="G1083" s="269">
        <v>2.988</v>
      </c>
      <c r="H1083" s="211">
        <f>G1083-F1083</f>
        <v>1.885</v>
      </c>
      <c r="I1083" s="212">
        <v>4.3</v>
      </c>
      <c r="J1083" s="213">
        <v>385</v>
      </c>
      <c r="K1083" s="328">
        <f>SUM(H1083*I1083*J1083)</f>
        <v>3120.6174999999998</v>
      </c>
      <c r="L1083" s="388"/>
      <c r="M1083" s="78"/>
      <c r="N1083" s="78"/>
      <c r="O1083" s="78"/>
    </row>
    <row r="1084" spans="1:15">
      <c r="A1084" s="228"/>
      <c r="B1084" s="723" t="s">
        <v>976</v>
      </c>
      <c r="C1084" s="724"/>
      <c r="D1084" s="725"/>
      <c r="E1084" s="270"/>
      <c r="F1084" s="469"/>
      <c r="G1084" s="469"/>
      <c r="H1084" s="114">
        <f>SUBTOTAL(9,H1083)</f>
        <v>1.885</v>
      </c>
      <c r="I1084" s="115"/>
      <c r="J1084" s="79"/>
      <c r="K1084" s="79">
        <f>SUBTOTAL(9,K1083)</f>
        <v>3120.6174999999998</v>
      </c>
      <c r="L1084" s="185"/>
    </row>
    <row r="1085" spans="1:15">
      <c r="A1085" s="250">
        <v>268</v>
      </c>
      <c r="B1085" s="14"/>
      <c r="C1085" s="34" t="s">
        <v>851</v>
      </c>
      <c r="D1085" s="14" t="s">
        <v>18</v>
      </c>
      <c r="E1085" s="67" t="s">
        <v>852</v>
      </c>
      <c r="F1085" s="68">
        <v>0.45300000000000001</v>
      </c>
      <c r="G1085" s="68">
        <v>0.80400000000000005</v>
      </c>
      <c r="H1085" s="35">
        <f>G1085-F1085</f>
        <v>0.35100000000000003</v>
      </c>
      <c r="I1085" s="36">
        <v>4.4000000000000004</v>
      </c>
      <c r="J1085" s="37">
        <v>329</v>
      </c>
      <c r="K1085" s="19">
        <f>SUM(H1085*I1085*J1085)</f>
        <v>508.10760000000005</v>
      </c>
      <c r="L1085" s="204"/>
    </row>
    <row r="1086" spans="1:15">
      <c r="A1086" s="251"/>
      <c r="B1086" s="682" t="s">
        <v>853</v>
      </c>
      <c r="C1086" s="721"/>
      <c r="D1086" s="722"/>
      <c r="E1086" s="257"/>
      <c r="F1086" s="74"/>
      <c r="G1086" s="74"/>
      <c r="H1086" s="38">
        <f>SUM(H1085:H1085)</f>
        <v>0.35100000000000003</v>
      </c>
      <c r="I1086" s="39"/>
      <c r="J1086" s="40"/>
      <c r="K1086" s="20">
        <f>SUM(K1085)</f>
        <v>508.10760000000005</v>
      </c>
      <c r="L1086" s="185"/>
    </row>
    <row r="1087" spans="1:15">
      <c r="A1087" s="250">
        <v>269</v>
      </c>
      <c r="B1087" s="14"/>
      <c r="C1087" s="34" t="s">
        <v>854</v>
      </c>
      <c r="D1087" s="14" t="s">
        <v>37</v>
      </c>
      <c r="E1087" s="274" t="s">
        <v>855</v>
      </c>
      <c r="F1087" s="68">
        <v>0</v>
      </c>
      <c r="G1087" s="68">
        <v>0.51500000000000001</v>
      </c>
      <c r="H1087" s="35">
        <f>G1087-F1087</f>
        <v>0.51500000000000001</v>
      </c>
      <c r="I1087" s="146">
        <v>5.2</v>
      </c>
      <c r="J1087" s="37">
        <v>500</v>
      </c>
      <c r="K1087" s="19">
        <f>SUM(H1087*I1087*J1087)</f>
        <v>1339.0000000000002</v>
      </c>
      <c r="L1087" s="204"/>
    </row>
    <row r="1088" spans="1:15">
      <c r="A1088" s="251"/>
      <c r="B1088" s="682" t="s">
        <v>856</v>
      </c>
      <c r="C1088" s="721"/>
      <c r="D1088" s="722"/>
      <c r="E1088" s="255"/>
      <c r="F1088" s="68"/>
      <c r="G1088" s="68"/>
      <c r="H1088" s="38">
        <f>SUM(H1087:H1087)</f>
        <v>0.51500000000000001</v>
      </c>
      <c r="I1088" s="146"/>
      <c r="J1088" s="37"/>
      <c r="K1088" s="20">
        <f>SUBTOTAL(9,K1087:K1087)</f>
        <v>1339.0000000000002</v>
      </c>
      <c r="L1088" s="185"/>
    </row>
    <row r="1089" spans="1:15">
      <c r="A1089" s="250">
        <v>270</v>
      </c>
      <c r="B1089" s="14"/>
      <c r="C1089" s="34" t="s">
        <v>857</v>
      </c>
      <c r="D1089" s="14" t="s">
        <v>37</v>
      </c>
      <c r="E1089" s="274" t="s">
        <v>858</v>
      </c>
      <c r="F1089" s="68">
        <v>0.96699999999999997</v>
      </c>
      <c r="G1089" s="68">
        <v>1.8180000000000001</v>
      </c>
      <c r="H1089" s="35">
        <f>G1089-F1089</f>
        <v>0.85100000000000009</v>
      </c>
      <c r="I1089" s="146">
        <v>3.8</v>
      </c>
      <c r="J1089" s="37">
        <v>400</v>
      </c>
      <c r="K1089" s="19">
        <f>SUM(H1089*I1089*J1089)</f>
        <v>1293.52</v>
      </c>
      <c r="L1089" s="204"/>
    </row>
    <row r="1090" spans="1:15">
      <c r="A1090" s="251"/>
      <c r="B1090" s="682" t="s">
        <v>859</v>
      </c>
      <c r="C1090" s="721"/>
      <c r="D1090" s="722"/>
      <c r="E1090" s="255"/>
      <c r="F1090" s="68"/>
      <c r="G1090" s="68"/>
      <c r="H1090" s="38">
        <f>SUM(H1089:H1089)</f>
        <v>0.85100000000000009</v>
      </c>
      <c r="I1090" s="146"/>
      <c r="J1090" s="37"/>
      <c r="K1090" s="20">
        <f>SUBTOTAL(9,K1089:K1089)</f>
        <v>1293.52</v>
      </c>
      <c r="L1090" s="243"/>
      <c r="M1090" s="80"/>
    </row>
    <row r="1091" spans="1:15" s="46" customFormat="1">
      <c r="A1091" s="237"/>
      <c r="B1091" s="379"/>
      <c r="C1091" s="493"/>
      <c r="D1091" s="493"/>
      <c r="E1091" s="408"/>
      <c r="F1091" s="365"/>
      <c r="G1091" s="365"/>
      <c r="H1091" s="380"/>
      <c r="I1091" s="381"/>
      <c r="J1091" s="383"/>
      <c r="K1091" s="57"/>
      <c r="L1091" s="382"/>
      <c r="M1091" s="336"/>
    </row>
    <row r="1092" spans="1:15" s="46" customFormat="1">
      <c r="A1092" s="237"/>
      <c r="B1092" s="568"/>
      <c r="C1092" s="492"/>
      <c r="D1092" s="492"/>
      <c r="E1092" s="409"/>
      <c r="F1092" s="346"/>
      <c r="G1092" s="346"/>
      <c r="H1092" s="225"/>
      <c r="I1092" s="218"/>
      <c r="J1092" s="226"/>
      <c r="K1092" s="126"/>
      <c r="L1092" s="382"/>
      <c r="M1092" s="336"/>
    </row>
    <row r="1093" spans="1:15" s="46" customFormat="1">
      <c r="A1093" s="658">
        <v>35</v>
      </c>
      <c r="B1093" s="658"/>
      <c r="C1093" s="658"/>
      <c r="D1093" s="658"/>
      <c r="E1093" s="658"/>
      <c r="F1093" s="658"/>
      <c r="G1093" s="658"/>
      <c r="H1093" s="658"/>
      <c r="I1093" s="658"/>
      <c r="J1093" s="658"/>
      <c r="K1093" s="658"/>
      <c r="L1093" s="382"/>
      <c r="M1093" s="336"/>
    </row>
    <row r="1094" spans="1:15" s="46" customFormat="1">
      <c r="A1094" s="237"/>
      <c r="B1094" s="568"/>
      <c r="C1094" s="492"/>
      <c r="D1094" s="492"/>
      <c r="E1094" s="409"/>
      <c r="F1094" s="346"/>
      <c r="G1094" s="346"/>
      <c r="H1094" s="225"/>
      <c r="I1094" s="218"/>
      <c r="J1094" s="226"/>
      <c r="K1094" s="126"/>
      <c r="L1094" s="382"/>
      <c r="M1094" s="336"/>
    </row>
    <row r="1095" spans="1:15" ht="15.75" thickBot="1">
      <c r="A1095" s="237"/>
      <c r="B1095" s="568"/>
      <c r="C1095" s="492"/>
      <c r="D1095" s="492"/>
      <c r="E1095" s="409"/>
      <c r="F1095" s="346"/>
      <c r="G1095" s="346"/>
      <c r="H1095" s="225"/>
      <c r="I1095" s="218"/>
      <c r="J1095" s="226"/>
      <c r="K1095" s="126"/>
      <c r="L1095" s="382"/>
      <c r="M1095" s="80"/>
    </row>
    <row r="1096" spans="1:15" ht="36">
      <c r="A1096" s="639" t="s">
        <v>0</v>
      </c>
      <c r="B1096" s="178" t="s">
        <v>1</v>
      </c>
      <c r="C1096" s="179" t="s">
        <v>2</v>
      </c>
      <c r="D1096" s="180" t="s">
        <v>3</v>
      </c>
      <c r="E1096" s="179" t="s">
        <v>4</v>
      </c>
      <c r="F1096" s="687" t="s">
        <v>5</v>
      </c>
      <c r="G1096" s="688"/>
      <c r="H1096" s="181" t="s">
        <v>6</v>
      </c>
      <c r="I1096" s="182" t="s">
        <v>7</v>
      </c>
      <c r="J1096" s="183" t="s">
        <v>8</v>
      </c>
      <c r="K1096" s="393" t="s">
        <v>9</v>
      </c>
    </row>
    <row r="1097" spans="1:15" ht="15.75" thickBot="1">
      <c r="A1097" s="186" t="s">
        <v>10</v>
      </c>
      <c r="B1097" s="187"/>
      <c r="C1097" s="188"/>
      <c r="D1097" s="189"/>
      <c r="E1097" s="190"/>
      <c r="F1097" s="191" t="s">
        <v>11</v>
      </c>
      <c r="G1097" s="192" t="s">
        <v>12</v>
      </c>
      <c r="H1097" s="193" t="s">
        <v>13</v>
      </c>
      <c r="I1097" s="194" t="s">
        <v>14</v>
      </c>
      <c r="J1097" s="195" t="s">
        <v>15</v>
      </c>
      <c r="K1097" s="394" t="s">
        <v>16</v>
      </c>
    </row>
    <row r="1098" spans="1:15" ht="3.75" customHeight="1">
      <c r="A1098" s="392"/>
      <c r="B1098" s="392"/>
      <c r="C1098" s="392"/>
      <c r="D1098" s="392"/>
      <c r="E1098" s="392"/>
      <c r="F1098" s="413"/>
      <c r="G1098" s="413"/>
      <c r="H1098" s="413"/>
      <c r="I1098" s="413"/>
      <c r="J1098" s="413"/>
      <c r="K1098" s="413"/>
    </row>
    <row r="1099" spans="1:15">
      <c r="A1099" s="250">
        <v>271</v>
      </c>
      <c r="B1099" s="154"/>
      <c r="C1099" s="34" t="s">
        <v>481</v>
      </c>
      <c r="D1099" s="14" t="s">
        <v>18</v>
      </c>
      <c r="E1099" s="67" t="s">
        <v>1037</v>
      </c>
      <c r="F1099" s="68">
        <v>3.5009999999999999</v>
      </c>
      <c r="G1099" s="68">
        <v>3.9569999999999999</v>
      </c>
      <c r="H1099" s="17">
        <f>G1099-F1099</f>
        <v>0.45599999999999996</v>
      </c>
      <c r="I1099" s="32">
        <v>6.6</v>
      </c>
      <c r="J1099" s="18">
        <v>855</v>
      </c>
      <c r="K1099" s="19">
        <f>SUM(H1099*I1099*J1099)</f>
        <v>2573.2079999999996</v>
      </c>
      <c r="L1099" s="373"/>
      <c r="M1099" s="80"/>
    </row>
    <row r="1100" spans="1:15">
      <c r="A1100" s="125"/>
      <c r="B1100" s="154"/>
      <c r="C1100" s="34" t="s">
        <v>481</v>
      </c>
      <c r="D1100" s="14" t="s">
        <v>18</v>
      </c>
      <c r="E1100" s="67" t="s">
        <v>1038</v>
      </c>
      <c r="F1100" s="68">
        <v>4.13</v>
      </c>
      <c r="G1100" s="68">
        <v>5.2709999999999999</v>
      </c>
      <c r="H1100" s="17">
        <f>G1100-F1100</f>
        <v>1.141</v>
      </c>
      <c r="I1100" s="32">
        <v>5.5</v>
      </c>
      <c r="J1100" s="18">
        <v>294</v>
      </c>
      <c r="K1100" s="19">
        <f>SUM(H1100*I1100*J1100)</f>
        <v>1844.9970000000001</v>
      </c>
      <c r="L1100" s="376"/>
      <c r="M1100" s="80"/>
    </row>
    <row r="1101" spans="1:15">
      <c r="A1101" s="125"/>
      <c r="B1101" s="154"/>
      <c r="C1101" s="34" t="s">
        <v>481</v>
      </c>
      <c r="D1101" s="14" t="s">
        <v>18</v>
      </c>
      <c r="E1101" s="67" t="s">
        <v>1039</v>
      </c>
      <c r="F1101" s="68">
        <v>6.6680000000000001</v>
      </c>
      <c r="G1101" s="68">
        <v>8.2409999999999997</v>
      </c>
      <c r="H1101" s="17">
        <f>G1101-F1101</f>
        <v>1.5729999999999995</v>
      </c>
      <c r="I1101" s="32">
        <v>5</v>
      </c>
      <c r="J1101" s="18">
        <v>614</v>
      </c>
      <c r="K1101" s="19">
        <f>SUM(H1101*I1101*J1101)</f>
        <v>4829.1099999999988</v>
      </c>
      <c r="L1101" s="376"/>
      <c r="M1101" s="80"/>
    </row>
    <row r="1102" spans="1:15">
      <c r="A1102" s="125"/>
      <c r="B1102" s="14"/>
      <c r="C1102" s="34" t="s">
        <v>481</v>
      </c>
      <c r="D1102" s="14" t="s">
        <v>18</v>
      </c>
      <c r="E1102" s="67" t="s">
        <v>1040</v>
      </c>
      <c r="F1102" s="68">
        <v>8.2409999999999997</v>
      </c>
      <c r="G1102" s="68">
        <v>9.3140000000000001</v>
      </c>
      <c r="H1102" s="17">
        <f>G1102-F1102</f>
        <v>1.0730000000000004</v>
      </c>
      <c r="I1102" s="32">
        <v>4.5</v>
      </c>
      <c r="J1102" s="18">
        <v>329</v>
      </c>
      <c r="K1102" s="19">
        <f>SUM(H1102*I1102*J1102)</f>
        <v>1588.5765000000006</v>
      </c>
      <c r="L1102" s="373"/>
    </row>
    <row r="1103" spans="1:15">
      <c r="A1103" s="251"/>
      <c r="B1103" s="682" t="s">
        <v>483</v>
      </c>
      <c r="C1103" s="683"/>
      <c r="D1103" s="684"/>
      <c r="E1103" s="255"/>
      <c r="F1103" s="68"/>
      <c r="G1103" s="68"/>
      <c r="H1103" s="38">
        <f>SUM(H1102:H1102)</f>
        <v>1.0730000000000004</v>
      </c>
      <c r="I1103" s="146"/>
      <c r="J1103" s="37"/>
      <c r="K1103" s="20">
        <f>SUM(K1099:K1102)</f>
        <v>10835.8915</v>
      </c>
      <c r="L1103" s="373"/>
    </row>
    <row r="1104" spans="1:15">
      <c r="A1104" s="250">
        <v>272</v>
      </c>
      <c r="B1104" s="14"/>
      <c r="C1104" s="34" t="s">
        <v>1041</v>
      </c>
      <c r="D1104" s="14" t="s">
        <v>18</v>
      </c>
      <c r="E1104" s="274" t="s">
        <v>1042</v>
      </c>
      <c r="F1104" s="26">
        <v>0</v>
      </c>
      <c r="G1104" s="26">
        <v>1.677</v>
      </c>
      <c r="H1104" s="35">
        <f>G1104-F1104</f>
        <v>1.677</v>
      </c>
      <c r="I1104" s="146">
        <v>5.15</v>
      </c>
      <c r="J1104" s="37">
        <v>370</v>
      </c>
      <c r="K1104" s="19">
        <f>SUM(H1104*I1104*J1104)</f>
        <v>3195.5235000000007</v>
      </c>
      <c r="L1104" s="717"/>
      <c r="M1104" s="672"/>
      <c r="N1104" s="672"/>
      <c r="O1104" s="672"/>
    </row>
    <row r="1105" spans="1:16">
      <c r="A1105" s="251"/>
      <c r="B1105" s="682" t="s">
        <v>1043</v>
      </c>
      <c r="C1105" s="683"/>
      <c r="D1105" s="684"/>
      <c r="E1105" s="255"/>
      <c r="F1105" s="68"/>
      <c r="G1105" s="68"/>
      <c r="H1105" s="38">
        <f>SUM(H1104:H1104)</f>
        <v>1.677</v>
      </c>
      <c r="I1105" s="146"/>
      <c r="J1105" s="37"/>
      <c r="K1105" s="20">
        <f>SUBTOTAL(9,K1104:K1104)</f>
        <v>3195.5235000000007</v>
      </c>
      <c r="L1105" s="673"/>
      <c r="M1105" s="672"/>
      <c r="N1105" s="672"/>
      <c r="O1105" s="672"/>
    </row>
    <row r="1106" spans="1:16">
      <c r="A1106" s="125">
        <v>273</v>
      </c>
      <c r="B1106" s="41" t="s">
        <v>1044</v>
      </c>
      <c r="C1106" s="34" t="s">
        <v>83</v>
      </c>
      <c r="D1106" s="14" t="s">
        <v>18</v>
      </c>
      <c r="E1106" s="67" t="s">
        <v>1045</v>
      </c>
      <c r="F1106" s="68">
        <v>1.417</v>
      </c>
      <c r="G1106" s="68">
        <v>1.8819999999999999</v>
      </c>
      <c r="H1106" s="17">
        <f>G1106-F1106</f>
        <v>0.46499999999999986</v>
      </c>
      <c r="I1106" s="32">
        <v>6.1</v>
      </c>
      <c r="J1106" s="18">
        <v>850</v>
      </c>
      <c r="K1106" s="19">
        <f>SUM(H1106*I1106*J1106)</f>
        <v>2411.0249999999992</v>
      </c>
      <c r="L1106" s="669"/>
      <c r="M1106" s="672"/>
      <c r="N1106" s="672"/>
      <c r="O1106" s="672"/>
      <c r="P1106" s="378"/>
    </row>
    <row r="1107" spans="1:16">
      <c r="A1107" s="125"/>
      <c r="B1107" s="41" t="s">
        <v>1044</v>
      </c>
      <c r="C1107" s="34" t="s">
        <v>83</v>
      </c>
      <c r="D1107" s="14" t="s">
        <v>18</v>
      </c>
      <c r="E1107" s="67" t="s">
        <v>1046</v>
      </c>
      <c r="F1107" s="68">
        <v>4.75</v>
      </c>
      <c r="G1107" s="68">
        <v>5.8179999999999996</v>
      </c>
      <c r="H1107" s="17">
        <f>G1107-F1107</f>
        <v>1.0679999999999996</v>
      </c>
      <c r="I1107" s="32">
        <v>5.6</v>
      </c>
      <c r="J1107" s="18">
        <v>485</v>
      </c>
      <c r="K1107" s="19">
        <f>SUM(H1107*I1107*J1107)</f>
        <v>2900.6879999999987</v>
      </c>
      <c r="L1107" s="673"/>
      <c r="M1107" s="672"/>
      <c r="N1107" s="672"/>
      <c r="O1107" s="672"/>
      <c r="P1107" s="378"/>
    </row>
    <row r="1108" spans="1:16">
      <c r="A1108" s="251"/>
      <c r="B1108" s="682" t="s">
        <v>89</v>
      </c>
      <c r="C1108" s="683"/>
      <c r="D1108" s="684"/>
      <c r="E1108" s="255"/>
      <c r="F1108" s="68"/>
      <c r="G1108" s="68"/>
      <c r="H1108" s="38">
        <f>SUM(H1106:H1107)</f>
        <v>1.5329999999999995</v>
      </c>
      <c r="I1108" s="146"/>
      <c r="J1108" s="37"/>
      <c r="K1108" s="20">
        <f>SUM(K1106:K1107)</f>
        <v>5311.7129999999979</v>
      </c>
      <c r="L1108" s="378"/>
      <c r="M1108" s="378"/>
      <c r="N1108" s="378"/>
      <c r="O1108" s="378"/>
      <c r="P1108" s="378"/>
    </row>
    <row r="1109" spans="1:16">
      <c r="A1109" s="250">
        <v>274</v>
      </c>
      <c r="B1109" s="41" t="s">
        <v>1044</v>
      </c>
      <c r="C1109" s="34">
        <v>10564</v>
      </c>
      <c r="D1109" s="14" t="s">
        <v>18</v>
      </c>
      <c r="E1109" s="67" t="s">
        <v>1047</v>
      </c>
      <c r="F1109" s="68">
        <v>5.8120000000000003</v>
      </c>
      <c r="G1109" s="68">
        <v>5.8719999999999999</v>
      </c>
      <c r="H1109" s="17">
        <f>G1109-F1109</f>
        <v>5.9999999999999609E-2</v>
      </c>
      <c r="I1109" s="32">
        <v>5.75</v>
      </c>
      <c r="J1109" s="18">
        <v>840</v>
      </c>
      <c r="K1109" s="19">
        <f>SUM(H1109*I1109*J1109)</f>
        <v>289.79999999999814</v>
      </c>
      <c r="L1109" s="669"/>
      <c r="M1109" s="672"/>
      <c r="N1109" s="672"/>
      <c r="O1109" s="672"/>
      <c r="P1109" s="378"/>
    </row>
    <row r="1110" spans="1:16">
      <c r="A1110" s="251"/>
      <c r="B1110" s="682" t="s">
        <v>254</v>
      </c>
      <c r="C1110" s="683"/>
      <c r="D1110" s="684"/>
      <c r="E1110" s="255"/>
      <c r="F1110" s="68"/>
      <c r="G1110" s="68"/>
      <c r="H1110" s="38">
        <f>SUM(H1109:H1109)</f>
        <v>5.9999999999999609E-2</v>
      </c>
      <c r="I1110" s="146"/>
      <c r="J1110" s="37"/>
      <c r="K1110" s="20">
        <f>SUBTOTAL(9,K1109:K1109)</f>
        <v>289.79999999999814</v>
      </c>
      <c r="L1110" s="673"/>
      <c r="M1110" s="672"/>
      <c r="N1110" s="672"/>
      <c r="O1110" s="672"/>
      <c r="P1110" s="378"/>
    </row>
    <row r="1111" spans="1:16">
      <c r="A1111" s="125">
        <v>275</v>
      </c>
      <c r="B1111" s="154"/>
      <c r="C1111" s="34">
        <v>15431</v>
      </c>
      <c r="D1111" s="14" t="s">
        <v>18</v>
      </c>
      <c r="E1111" s="67" t="s">
        <v>1048</v>
      </c>
      <c r="F1111" s="68">
        <v>0</v>
      </c>
      <c r="G1111" s="68">
        <v>0.13</v>
      </c>
      <c r="H1111" s="17">
        <f>G1111-F1111</f>
        <v>0.13</v>
      </c>
      <c r="I1111" s="32">
        <v>6.7</v>
      </c>
      <c r="J1111" s="18">
        <v>858</v>
      </c>
      <c r="K1111" s="19">
        <f>SUM(H1111*I1111*J1111)</f>
        <v>747.3180000000001</v>
      </c>
      <c r="L1111" s="669"/>
      <c r="M1111" s="672"/>
      <c r="N1111" s="672"/>
      <c r="O1111" s="672"/>
      <c r="P1111" s="378"/>
    </row>
    <row r="1112" spans="1:16">
      <c r="A1112" s="251"/>
      <c r="B1112" s="682" t="s">
        <v>905</v>
      </c>
      <c r="C1112" s="683"/>
      <c r="D1112" s="684"/>
      <c r="E1112" s="255"/>
      <c r="F1112" s="68"/>
      <c r="G1112" s="68"/>
      <c r="H1112" s="38">
        <f>SUM(H1111)</f>
        <v>0.13</v>
      </c>
      <c r="I1112" s="146"/>
      <c r="J1112" s="37"/>
      <c r="K1112" s="20">
        <f>SUM(K1111:K1111)</f>
        <v>747.3180000000001</v>
      </c>
      <c r="L1112" s="673"/>
      <c r="M1112" s="672"/>
      <c r="N1112" s="672"/>
      <c r="O1112" s="672"/>
      <c r="P1112" s="378"/>
    </row>
    <row r="1113" spans="1:16">
      <c r="A1113" s="250">
        <v>276</v>
      </c>
      <c r="B1113" s="41" t="s">
        <v>1044</v>
      </c>
      <c r="C1113" s="34">
        <v>15425</v>
      </c>
      <c r="D1113" s="14" t="s">
        <v>18</v>
      </c>
      <c r="E1113" s="274" t="s">
        <v>1049</v>
      </c>
      <c r="F1113" s="26">
        <v>0.35899999999999999</v>
      </c>
      <c r="G1113" s="26">
        <v>1.196</v>
      </c>
      <c r="H1113" s="35">
        <f>G1113-F1113</f>
        <v>0.83699999999999997</v>
      </c>
      <c r="I1113" s="146">
        <v>6.73</v>
      </c>
      <c r="J1113" s="37">
        <v>1000</v>
      </c>
      <c r="K1113" s="19">
        <f>SUM(H1113*I1113*J1113)</f>
        <v>5633.01</v>
      </c>
      <c r="L1113" s="669"/>
      <c r="M1113" s="672"/>
      <c r="N1113" s="672"/>
      <c r="O1113" s="672"/>
      <c r="P1113" s="378"/>
    </row>
    <row r="1114" spans="1:16">
      <c r="A1114" s="251"/>
      <c r="B1114" s="682" t="s">
        <v>1050</v>
      </c>
      <c r="C1114" s="683"/>
      <c r="D1114" s="684"/>
      <c r="E1114" s="255"/>
      <c r="F1114" s="68"/>
      <c r="G1114" s="68"/>
      <c r="H1114" s="38">
        <f>SUM(H1113:H1113)</f>
        <v>0.83699999999999997</v>
      </c>
      <c r="I1114" s="146"/>
      <c r="J1114" s="37"/>
      <c r="K1114" s="20">
        <f>SUBTOTAL(9,K1113:K1113)</f>
        <v>5633.01</v>
      </c>
      <c r="L1114" s="673"/>
      <c r="M1114" s="672"/>
      <c r="N1114" s="672"/>
      <c r="O1114" s="672"/>
      <c r="P1114" s="378"/>
    </row>
    <row r="1115" spans="1:16">
      <c r="A1115" s="250">
        <v>277</v>
      </c>
      <c r="B1115" s="154"/>
      <c r="C1115" s="34">
        <v>14619</v>
      </c>
      <c r="D1115" s="14" t="s">
        <v>18</v>
      </c>
      <c r="E1115" s="274" t="s">
        <v>1051</v>
      </c>
      <c r="F1115" s="26">
        <v>0.04</v>
      </c>
      <c r="G1115" s="26">
        <v>0.152</v>
      </c>
      <c r="H1115" s="35">
        <f>G1115-F1115</f>
        <v>0.11199999999999999</v>
      </c>
      <c r="I1115" s="146">
        <v>9.4499999999999993</v>
      </c>
      <c r="J1115" s="37">
        <v>370</v>
      </c>
      <c r="K1115" s="19">
        <f>SUM(H1115*I1115*J1115)</f>
        <v>391.60799999999995</v>
      </c>
      <c r="L1115" s="377"/>
      <c r="M1115" s="378"/>
      <c r="N1115" s="378"/>
      <c r="O1115" s="378"/>
      <c r="P1115" s="378"/>
    </row>
    <row r="1116" spans="1:16">
      <c r="A1116" s="251"/>
      <c r="B1116" s="682" t="s">
        <v>1052</v>
      </c>
      <c r="C1116" s="683"/>
      <c r="D1116" s="684"/>
      <c r="E1116" s="255"/>
      <c r="F1116" s="68"/>
      <c r="G1116" s="68"/>
      <c r="H1116" s="38">
        <f>SUM(H1115:H1115)</f>
        <v>0.11199999999999999</v>
      </c>
      <c r="I1116" s="146"/>
      <c r="J1116" s="37"/>
      <c r="K1116" s="20">
        <f>SUBTOTAL(9,K1115:K1115)</f>
        <v>391.60799999999995</v>
      </c>
      <c r="L1116" s="377"/>
      <c r="M1116" s="378"/>
      <c r="N1116" s="378"/>
      <c r="O1116" s="378"/>
      <c r="P1116" s="378"/>
    </row>
    <row r="1117" spans="1:16">
      <c r="A1117" s="494">
        <v>278</v>
      </c>
      <c r="B1117" s="495" t="s">
        <v>1036</v>
      </c>
      <c r="C1117" s="496" t="s">
        <v>175</v>
      </c>
      <c r="D1117" s="497" t="s">
        <v>46</v>
      </c>
      <c r="E1117" s="498" t="s">
        <v>1146</v>
      </c>
      <c r="F1117" s="499">
        <v>0</v>
      </c>
      <c r="G1117" s="499">
        <v>2.1749999999999998</v>
      </c>
      <c r="H1117" s="500">
        <f>G1117-F1117</f>
        <v>2.1749999999999998</v>
      </c>
      <c r="I1117" s="501">
        <v>5.9</v>
      </c>
      <c r="J1117" s="502">
        <v>380</v>
      </c>
      <c r="K1117" s="503">
        <f>H1117*I1117*J1117</f>
        <v>4876.3499999999995</v>
      </c>
      <c r="L1117" s="706"/>
      <c r="M1117" s="711"/>
      <c r="N1117" s="711"/>
      <c r="O1117" s="711"/>
      <c r="P1117" s="711"/>
    </row>
    <row r="1118" spans="1:16">
      <c r="A1118" s="504"/>
      <c r="B1118" s="495" t="s">
        <v>1036</v>
      </c>
      <c r="C1118" s="496" t="s">
        <v>175</v>
      </c>
      <c r="D1118" s="497" t="s">
        <v>46</v>
      </c>
      <c r="E1118" s="498" t="s">
        <v>1147</v>
      </c>
      <c r="F1118" s="499">
        <v>2.6</v>
      </c>
      <c r="G1118" s="499">
        <v>2.8</v>
      </c>
      <c r="H1118" s="500">
        <f>G1118-F1118</f>
        <v>0.19999999999999973</v>
      </c>
      <c r="I1118" s="501">
        <v>5.9</v>
      </c>
      <c r="J1118" s="502">
        <v>380</v>
      </c>
      <c r="K1118" s="503">
        <f>H1118*I1118*J1118</f>
        <v>448.39999999999947</v>
      </c>
      <c r="L1118" s="712"/>
      <c r="M1118" s="711"/>
      <c r="N1118" s="711"/>
      <c r="O1118" s="711"/>
      <c r="P1118" s="711"/>
    </row>
    <row r="1119" spans="1:16">
      <c r="A1119" s="504"/>
      <c r="B1119" s="495" t="s">
        <v>1036</v>
      </c>
      <c r="C1119" s="496" t="s">
        <v>175</v>
      </c>
      <c r="D1119" s="497" t="s">
        <v>46</v>
      </c>
      <c r="E1119" s="498" t="s">
        <v>1148</v>
      </c>
      <c r="F1119" s="499">
        <v>2.85</v>
      </c>
      <c r="G1119" s="499">
        <v>3.2</v>
      </c>
      <c r="H1119" s="500">
        <f>G1119-F1119</f>
        <v>0.35000000000000009</v>
      </c>
      <c r="I1119" s="501">
        <v>5.9</v>
      </c>
      <c r="J1119" s="502">
        <v>380</v>
      </c>
      <c r="K1119" s="503">
        <f>H1119*I1119*J1119</f>
        <v>784.70000000000027</v>
      </c>
      <c r="L1119" s="712"/>
      <c r="M1119" s="711"/>
      <c r="N1119" s="711"/>
      <c r="O1119" s="711"/>
      <c r="P1119" s="711"/>
    </row>
    <row r="1120" spans="1:16">
      <c r="A1120" s="504"/>
      <c r="B1120" s="495" t="s">
        <v>1036</v>
      </c>
      <c r="C1120" s="496" t="s">
        <v>175</v>
      </c>
      <c r="D1120" s="497" t="s">
        <v>46</v>
      </c>
      <c r="E1120" s="498" t="s">
        <v>1055</v>
      </c>
      <c r="F1120" s="499">
        <v>3.7</v>
      </c>
      <c r="G1120" s="499">
        <v>5.5830000000000002</v>
      </c>
      <c r="H1120" s="500">
        <f>G1120-F1120</f>
        <v>1.883</v>
      </c>
      <c r="I1120" s="501">
        <v>6</v>
      </c>
      <c r="J1120" s="502">
        <v>490</v>
      </c>
      <c r="K1120" s="503">
        <f>H1120*I1120*J1120</f>
        <v>5536.02</v>
      </c>
      <c r="L1120" s="712"/>
      <c r="M1120" s="711"/>
      <c r="N1120" s="711"/>
      <c r="O1120" s="711"/>
      <c r="P1120" s="711"/>
    </row>
    <row r="1121" spans="1:18">
      <c r="A1121" s="505"/>
      <c r="B1121" s="716" t="s">
        <v>868</v>
      </c>
      <c r="C1121" s="709"/>
      <c r="D1121" s="710"/>
      <c r="E1121" s="506"/>
      <c r="F1121" s="499"/>
      <c r="G1121" s="499"/>
      <c r="H1121" s="507">
        <f>SUM(H1117:H1120)</f>
        <v>4.6079999999999997</v>
      </c>
      <c r="I1121" s="508"/>
      <c r="J1121" s="509"/>
      <c r="K1121" s="510">
        <f>SUM(K1117:K1120)</f>
        <v>11645.47</v>
      </c>
      <c r="L1121" s="712"/>
      <c r="M1121" s="711"/>
      <c r="N1121" s="711"/>
      <c r="O1121" s="711"/>
      <c r="P1121" s="711"/>
    </row>
    <row r="1122" spans="1:18">
      <c r="A1122" s="494">
        <v>279</v>
      </c>
      <c r="B1122" s="497" t="s">
        <v>1036</v>
      </c>
      <c r="C1122" s="511" t="s">
        <v>413</v>
      </c>
      <c r="D1122" s="497" t="s">
        <v>46</v>
      </c>
      <c r="E1122" s="512" t="s">
        <v>1149</v>
      </c>
      <c r="F1122" s="499">
        <v>0</v>
      </c>
      <c r="G1122" s="499">
        <v>2.1850000000000001</v>
      </c>
      <c r="H1122" s="500">
        <f>G1122-F1122</f>
        <v>2.1850000000000001</v>
      </c>
      <c r="I1122" s="501">
        <v>6.9</v>
      </c>
      <c r="J1122" s="502">
        <v>330</v>
      </c>
      <c r="K1122" s="503">
        <f>SUM(H1122*I1122*J1122)</f>
        <v>4975.2450000000008</v>
      </c>
      <c r="L1122" s="706"/>
      <c r="M1122" s="707"/>
      <c r="N1122" s="399"/>
      <c r="O1122" s="399"/>
      <c r="P1122" s="399"/>
    </row>
    <row r="1123" spans="1:18">
      <c r="A1123" s="504"/>
      <c r="B1123" s="497" t="s">
        <v>1036</v>
      </c>
      <c r="C1123" s="511" t="s">
        <v>413</v>
      </c>
      <c r="D1123" s="497" t="s">
        <v>46</v>
      </c>
      <c r="E1123" s="506" t="s">
        <v>1150</v>
      </c>
      <c r="F1123" s="499">
        <v>2.4849999999999999</v>
      </c>
      <c r="G1123" s="499">
        <v>5.4240000000000004</v>
      </c>
      <c r="H1123" s="500">
        <f>G1123-F1123</f>
        <v>2.9390000000000005</v>
      </c>
      <c r="I1123" s="501">
        <v>5.2</v>
      </c>
      <c r="J1123" s="502">
        <v>400</v>
      </c>
      <c r="K1123" s="503">
        <f>SUM(H1123*I1123*J1123)</f>
        <v>6113.1200000000017</v>
      </c>
      <c r="L1123" s="706"/>
      <c r="M1123" s="707"/>
      <c r="N1123" s="399"/>
      <c r="O1123" s="399"/>
      <c r="P1123" s="399"/>
    </row>
    <row r="1124" spans="1:18">
      <c r="A1124" s="505"/>
      <c r="B1124" s="708" t="s">
        <v>919</v>
      </c>
      <c r="C1124" s="709"/>
      <c r="D1124" s="710"/>
      <c r="E1124" s="498"/>
      <c r="F1124" s="499"/>
      <c r="G1124" s="499"/>
      <c r="H1124" s="513">
        <f>SUM(H1122:H1123)</f>
        <v>5.1240000000000006</v>
      </c>
      <c r="I1124" s="501"/>
      <c r="J1124" s="502"/>
      <c r="K1124" s="510">
        <f>SUM(K1122:K1123)</f>
        <v>11088.365000000002</v>
      </c>
      <c r="L1124" s="706"/>
      <c r="M1124" s="707"/>
      <c r="N1124" s="399"/>
      <c r="O1124" s="399"/>
      <c r="P1124" s="399"/>
    </row>
    <row r="1125" spans="1:18">
      <c r="A1125" s="494">
        <v>280</v>
      </c>
      <c r="B1125" s="497" t="s">
        <v>1036</v>
      </c>
      <c r="C1125" s="511" t="s">
        <v>839</v>
      </c>
      <c r="D1125" s="497" t="s">
        <v>46</v>
      </c>
      <c r="E1125" s="512" t="s">
        <v>1151</v>
      </c>
      <c r="F1125" s="499">
        <v>13.88</v>
      </c>
      <c r="G1125" s="499">
        <v>16.5</v>
      </c>
      <c r="H1125" s="500">
        <f>G1125-F1125</f>
        <v>2.6199999999999992</v>
      </c>
      <c r="I1125" s="501">
        <v>4.3</v>
      </c>
      <c r="J1125" s="502">
        <v>350</v>
      </c>
      <c r="K1125" s="503">
        <f>SUM(H1125*I1125*J1125)</f>
        <v>3943.0999999999985</v>
      </c>
      <c r="L1125" s="706"/>
      <c r="M1125" s="711"/>
      <c r="N1125" s="711"/>
      <c r="O1125" s="711"/>
      <c r="P1125" s="399"/>
    </row>
    <row r="1126" spans="1:18">
      <c r="A1126" s="505"/>
      <c r="B1126" s="708" t="s">
        <v>973</v>
      </c>
      <c r="C1126" s="709"/>
      <c r="D1126" s="710"/>
      <c r="E1126" s="498"/>
      <c r="F1126" s="499"/>
      <c r="G1126" s="499"/>
      <c r="H1126" s="513">
        <f>SUM(H1125:H1125)</f>
        <v>2.6199999999999992</v>
      </c>
      <c r="I1126" s="514"/>
      <c r="J1126" s="509"/>
      <c r="K1126" s="510">
        <f>SUM(K1125:K1125)</f>
        <v>3943.0999999999985</v>
      </c>
      <c r="L1126" s="712"/>
      <c r="M1126" s="711"/>
      <c r="N1126" s="711"/>
      <c r="O1126" s="711"/>
      <c r="P1126" s="399"/>
    </row>
    <row r="1127" spans="1:18">
      <c r="A1127" s="533">
        <v>281</v>
      </c>
      <c r="B1127" s="431" t="s">
        <v>1036</v>
      </c>
      <c r="C1127" s="515" t="s">
        <v>1115</v>
      </c>
      <c r="D1127" s="515" t="s">
        <v>28</v>
      </c>
      <c r="E1127" s="516" t="s">
        <v>1117</v>
      </c>
      <c r="F1127" s="517">
        <v>0</v>
      </c>
      <c r="G1127" s="517">
        <v>2.1</v>
      </c>
      <c r="H1127" s="517">
        <v>2.1</v>
      </c>
      <c r="I1127" s="518">
        <v>5.9</v>
      </c>
      <c r="J1127" s="518">
        <v>300</v>
      </c>
      <c r="K1127" s="438">
        <f>SUM(H1127*I1127*J1127*1.21)</f>
        <v>4497.57</v>
      </c>
      <c r="L1127" s="561"/>
      <c r="M1127" s="562"/>
      <c r="N1127" s="562"/>
      <c r="O1127" s="562"/>
    </row>
    <row r="1128" spans="1:18">
      <c r="A1128" s="533"/>
      <c r="B1128" s="701" t="s">
        <v>1116</v>
      </c>
      <c r="C1128" s="702"/>
      <c r="D1128" s="703"/>
      <c r="E1128" s="440"/>
      <c r="F1128" s="434"/>
      <c r="G1128" s="434"/>
      <c r="H1128" s="519">
        <f>SUM(H1127)</f>
        <v>2.1</v>
      </c>
      <c r="I1128" s="520"/>
      <c r="J1128" s="521"/>
      <c r="K1128" s="522">
        <f>SUM(K1127)</f>
        <v>4497.57</v>
      </c>
      <c r="L1128" s="243"/>
      <c r="M1128" s="562"/>
      <c r="N1128" s="562"/>
      <c r="O1128" s="562"/>
    </row>
    <row r="1129" spans="1:18" s="46" customFormat="1">
      <c r="A1129" s="493"/>
      <c r="B1129" s="577"/>
      <c r="C1129" s="578"/>
      <c r="D1129" s="578"/>
      <c r="E1129" s="579"/>
      <c r="F1129" s="580"/>
      <c r="G1129" s="580"/>
      <c r="H1129" s="580"/>
      <c r="I1129" s="581"/>
      <c r="J1129" s="581"/>
      <c r="K1129" s="582"/>
      <c r="L1129" s="695"/>
      <c r="M1129" s="686"/>
      <c r="N1129" s="686"/>
      <c r="O1129" s="686"/>
      <c r="P1129" s="713"/>
      <c r="Q1129" s="713"/>
      <c r="R1129" s="713"/>
    </row>
    <row r="1130" spans="1:18" s="46" customFormat="1" ht="15.75" thickBot="1">
      <c r="A1130" s="658">
        <v>36</v>
      </c>
      <c r="B1130" s="658"/>
      <c r="C1130" s="658"/>
      <c r="D1130" s="658"/>
      <c r="E1130" s="658"/>
      <c r="F1130" s="658"/>
      <c r="G1130" s="658"/>
      <c r="H1130" s="658"/>
      <c r="I1130" s="658"/>
      <c r="J1130" s="658"/>
      <c r="K1130" s="658"/>
      <c r="L1130" s="686"/>
      <c r="M1130" s="686"/>
      <c r="N1130" s="686"/>
      <c r="O1130" s="686"/>
      <c r="P1130" s="713"/>
      <c r="Q1130" s="713"/>
      <c r="R1130" s="713"/>
    </row>
    <row r="1131" spans="1:18" ht="36">
      <c r="A1131" s="177" t="s">
        <v>0</v>
      </c>
      <c r="B1131" s="178" t="s">
        <v>1</v>
      </c>
      <c r="C1131" s="179" t="s">
        <v>2</v>
      </c>
      <c r="D1131" s="180" t="s">
        <v>3</v>
      </c>
      <c r="E1131" s="179" t="s">
        <v>4</v>
      </c>
      <c r="F1131" s="687" t="s">
        <v>5</v>
      </c>
      <c r="G1131" s="688"/>
      <c r="H1131" s="181" t="s">
        <v>6</v>
      </c>
      <c r="I1131" s="182" t="s">
        <v>7</v>
      </c>
      <c r="J1131" s="183" t="s">
        <v>8</v>
      </c>
      <c r="K1131" s="393" t="s">
        <v>9</v>
      </c>
      <c r="L1131" s="455"/>
      <c r="M1131" s="539"/>
      <c r="N1131" s="539"/>
      <c r="O1131" s="539"/>
      <c r="P1131" s="541"/>
      <c r="Q1131" s="541"/>
      <c r="R1131" s="541"/>
    </row>
    <row r="1132" spans="1:18" ht="15.75" thickBot="1">
      <c r="A1132" s="186" t="s">
        <v>10</v>
      </c>
      <c r="B1132" s="187"/>
      <c r="C1132" s="188"/>
      <c r="D1132" s="189"/>
      <c r="E1132" s="190"/>
      <c r="F1132" s="191" t="s">
        <v>11</v>
      </c>
      <c r="G1132" s="192" t="s">
        <v>12</v>
      </c>
      <c r="H1132" s="193" t="s">
        <v>13</v>
      </c>
      <c r="I1132" s="194" t="s">
        <v>14</v>
      </c>
      <c r="J1132" s="195" t="s">
        <v>15</v>
      </c>
      <c r="K1132" s="394" t="s">
        <v>16</v>
      </c>
      <c r="L1132" s="455"/>
      <c r="M1132" s="539"/>
      <c r="N1132" s="539"/>
      <c r="O1132" s="539"/>
      <c r="P1132" s="541"/>
      <c r="Q1132" s="541"/>
      <c r="R1132" s="541"/>
    </row>
    <row r="1133" spans="1:18" ht="3.75" customHeight="1">
      <c r="A1133" s="392"/>
      <c r="B1133" s="392"/>
      <c r="C1133" s="392"/>
      <c r="D1133" s="392"/>
      <c r="E1133" s="392"/>
      <c r="F1133" s="413"/>
      <c r="G1133" s="413"/>
      <c r="H1133" s="413"/>
      <c r="I1133" s="413"/>
      <c r="J1133" s="413"/>
      <c r="K1133" s="413"/>
      <c r="L1133" s="455"/>
      <c r="M1133" s="539"/>
      <c r="N1133" s="539"/>
      <c r="O1133" s="539"/>
      <c r="P1133" s="541"/>
      <c r="Q1133" s="541"/>
      <c r="R1133" s="541"/>
    </row>
    <row r="1134" spans="1:18">
      <c r="A1134" s="533">
        <v>282</v>
      </c>
      <c r="B1134" s="431"/>
      <c r="C1134" s="515" t="s">
        <v>1228</v>
      </c>
      <c r="D1134" s="515" t="s">
        <v>28</v>
      </c>
      <c r="E1134" s="516" t="s">
        <v>1230</v>
      </c>
      <c r="F1134" s="517">
        <v>0</v>
      </c>
      <c r="G1134" s="517">
        <v>0.47699999999999998</v>
      </c>
      <c r="H1134" s="517">
        <f>G1134-F1134</f>
        <v>0.47699999999999998</v>
      </c>
      <c r="I1134" s="518">
        <v>5.3</v>
      </c>
      <c r="J1134" s="518"/>
      <c r="K1134" s="438">
        <v>694</v>
      </c>
      <c r="L1134" s="455"/>
      <c r="M1134" s="539"/>
      <c r="N1134" s="539"/>
      <c r="O1134" s="539"/>
      <c r="P1134" s="541"/>
      <c r="Q1134" s="541"/>
      <c r="R1134" s="541"/>
    </row>
    <row r="1135" spans="1:18">
      <c r="A1135" s="533"/>
      <c r="B1135" s="701" t="s">
        <v>1229</v>
      </c>
      <c r="C1135" s="702"/>
      <c r="D1135" s="703"/>
      <c r="E1135" s="440"/>
      <c r="F1135" s="434"/>
      <c r="G1135" s="434"/>
      <c r="H1135" s="523">
        <f>H1134</f>
        <v>0.47699999999999998</v>
      </c>
      <c r="I1135" s="520"/>
      <c r="J1135" s="521"/>
      <c r="K1135" s="522">
        <v>694</v>
      </c>
    </row>
    <row r="1136" spans="1:18">
      <c r="A1136" s="534">
        <v>283</v>
      </c>
      <c r="B1136" s="524" t="s">
        <v>1035</v>
      </c>
      <c r="C1136" s="275" t="s">
        <v>1123</v>
      </c>
      <c r="D1136" s="524" t="s">
        <v>106</v>
      </c>
      <c r="E1136" s="525" t="s">
        <v>1125</v>
      </c>
      <c r="F1136" s="434">
        <v>6.0000000000000001E-3</v>
      </c>
      <c r="G1136" s="434">
        <v>1.1259999999999999</v>
      </c>
      <c r="H1136" s="526">
        <f>G1136-F1136</f>
        <v>1.1199999999999999</v>
      </c>
      <c r="I1136" s="520">
        <v>5.4</v>
      </c>
      <c r="J1136" s="521"/>
      <c r="K1136" s="438">
        <v>2650</v>
      </c>
      <c r="L1136" s="669"/>
      <c r="M1136" s="670"/>
      <c r="N1136" s="670"/>
      <c r="O1136" s="670"/>
    </row>
    <row r="1137" spans="1:15">
      <c r="A1137" s="536"/>
      <c r="B1137" s="524" t="s">
        <v>1035</v>
      </c>
      <c r="C1137" s="275" t="s">
        <v>1123</v>
      </c>
      <c r="D1137" s="524" t="s">
        <v>106</v>
      </c>
      <c r="E1137" s="525"/>
      <c r="F1137" s="434">
        <v>1.1259999999999999</v>
      </c>
      <c r="G1137" s="434">
        <v>2.738</v>
      </c>
      <c r="H1137" s="526">
        <f>G1137-F1137</f>
        <v>1.6120000000000001</v>
      </c>
      <c r="I1137" s="520">
        <v>5.3</v>
      </c>
      <c r="J1137" s="521"/>
      <c r="K1137" s="438">
        <v>3498</v>
      </c>
      <c r="L1137" s="669"/>
      <c r="M1137" s="670"/>
      <c r="N1137" s="670"/>
      <c r="O1137" s="670"/>
    </row>
    <row r="1138" spans="1:15">
      <c r="A1138" s="535"/>
      <c r="B1138" s="701" t="s">
        <v>1127</v>
      </c>
      <c r="C1138" s="714"/>
      <c r="D1138" s="715"/>
      <c r="E1138" s="440"/>
      <c r="F1138" s="434"/>
      <c r="G1138" s="434"/>
      <c r="H1138" s="519">
        <f>H1136+H1137</f>
        <v>2.7320000000000002</v>
      </c>
      <c r="I1138" s="520"/>
      <c r="J1138" s="521"/>
      <c r="K1138" s="522">
        <f>K1136+K1137</f>
        <v>6148</v>
      </c>
      <c r="L1138" s="669"/>
      <c r="M1138" s="670"/>
      <c r="N1138" s="670"/>
      <c r="O1138" s="670"/>
    </row>
    <row r="1139" spans="1:15">
      <c r="A1139" s="534">
        <v>284</v>
      </c>
      <c r="B1139" s="524" t="s">
        <v>1035</v>
      </c>
      <c r="C1139" s="275" t="s">
        <v>1124</v>
      </c>
      <c r="D1139" s="524" t="s">
        <v>106</v>
      </c>
      <c r="E1139" s="525" t="s">
        <v>1126</v>
      </c>
      <c r="F1139" s="434">
        <v>6.1</v>
      </c>
      <c r="G1139" s="434">
        <v>7.3079999999999998</v>
      </c>
      <c r="H1139" s="526">
        <f>G1139-F1139</f>
        <v>1.2080000000000002</v>
      </c>
      <c r="I1139" s="520">
        <v>5.3</v>
      </c>
      <c r="J1139" s="521"/>
      <c r="K1139" s="438">
        <v>4894</v>
      </c>
      <c r="L1139" s="669"/>
      <c r="M1139" s="670"/>
      <c r="N1139" s="670"/>
      <c r="O1139" s="670"/>
    </row>
    <row r="1140" spans="1:15">
      <c r="A1140" s="536"/>
      <c r="B1140" s="524" t="s">
        <v>1035</v>
      </c>
      <c r="C1140" s="275" t="s">
        <v>1124</v>
      </c>
      <c r="D1140" s="524" t="s">
        <v>106</v>
      </c>
      <c r="E1140" s="525"/>
      <c r="F1140" s="434">
        <v>7.3540000000000001</v>
      </c>
      <c r="G1140" s="434">
        <v>8.843</v>
      </c>
      <c r="H1140" s="526">
        <f>G1140-F1140</f>
        <v>1.4889999999999999</v>
      </c>
      <c r="I1140" s="520">
        <v>5.3</v>
      </c>
      <c r="J1140" s="521"/>
      <c r="K1140" s="438">
        <v>3259</v>
      </c>
      <c r="L1140" s="669"/>
      <c r="M1140" s="670"/>
      <c r="N1140" s="670"/>
      <c r="O1140" s="670"/>
    </row>
    <row r="1141" spans="1:15">
      <c r="A1141" s="535"/>
      <c r="B1141" s="701" t="s">
        <v>1128</v>
      </c>
      <c r="C1141" s="714"/>
      <c r="D1141" s="715"/>
      <c r="E1141" s="440"/>
      <c r="F1141" s="434"/>
      <c r="G1141" s="434"/>
      <c r="H1141" s="519">
        <f>H1139+H1140</f>
        <v>2.6970000000000001</v>
      </c>
      <c r="I1141" s="520"/>
      <c r="J1141" s="521"/>
      <c r="K1141" s="522">
        <f>K1139+K1140</f>
        <v>8153</v>
      </c>
      <c r="L1141" s="669"/>
      <c r="M1141" s="670"/>
      <c r="N1141" s="670"/>
      <c r="O1141" s="670"/>
    </row>
    <row r="1142" spans="1:15">
      <c r="A1142" s="534">
        <v>285</v>
      </c>
      <c r="B1142" s="431" t="s">
        <v>1036</v>
      </c>
      <c r="C1142" s="515" t="s">
        <v>1129</v>
      </c>
      <c r="D1142" s="524" t="s">
        <v>106</v>
      </c>
      <c r="E1142" s="516" t="s">
        <v>1133</v>
      </c>
      <c r="F1142" s="517">
        <v>0.47299999999999998</v>
      </c>
      <c r="G1142" s="517">
        <v>3.484</v>
      </c>
      <c r="H1142" s="517">
        <f>G1142-F1142</f>
        <v>3.0110000000000001</v>
      </c>
      <c r="I1142" s="518">
        <v>3.5</v>
      </c>
      <c r="J1142" s="518"/>
      <c r="K1142" s="438">
        <v>1590</v>
      </c>
      <c r="L1142" s="669"/>
      <c r="M1142" s="672"/>
      <c r="N1142" s="672"/>
      <c r="O1142" s="672"/>
    </row>
    <row r="1143" spans="1:15">
      <c r="A1143" s="536"/>
      <c r="B1143" s="701" t="s">
        <v>1131</v>
      </c>
      <c r="C1143" s="702"/>
      <c r="D1143" s="703"/>
      <c r="E1143" s="440"/>
      <c r="F1143" s="434"/>
      <c r="G1143" s="434"/>
      <c r="H1143" s="523">
        <f>H1142</f>
        <v>3.0110000000000001</v>
      </c>
      <c r="I1143" s="520"/>
      <c r="J1143" s="521"/>
      <c r="K1143" s="522">
        <v>1590</v>
      </c>
      <c r="L1143" s="673"/>
      <c r="M1143" s="672"/>
      <c r="N1143" s="672"/>
      <c r="O1143" s="672"/>
    </row>
    <row r="1144" spans="1:15">
      <c r="A1144" s="534">
        <v>286</v>
      </c>
      <c r="B1144" s="431" t="s">
        <v>1036</v>
      </c>
      <c r="C1144" s="515" t="s">
        <v>1130</v>
      </c>
      <c r="D1144" s="524" t="s">
        <v>106</v>
      </c>
      <c r="E1144" s="516" t="s">
        <v>1134</v>
      </c>
      <c r="F1144" s="517">
        <v>4.7E-2</v>
      </c>
      <c r="G1144" s="517">
        <v>0.98</v>
      </c>
      <c r="H1144" s="517">
        <f>G1144-F1144</f>
        <v>0.93299999999999994</v>
      </c>
      <c r="I1144" s="518">
        <v>5.0999999999999996</v>
      </c>
      <c r="J1144" s="518"/>
      <c r="K1144" s="438">
        <v>7689</v>
      </c>
      <c r="L1144" s="669"/>
      <c r="M1144" s="672"/>
      <c r="N1144" s="672"/>
      <c r="O1144" s="672"/>
    </row>
    <row r="1145" spans="1:15">
      <c r="A1145" s="535"/>
      <c r="B1145" s="701" t="s">
        <v>1132</v>
      </c>
      <c r="C1145" s="702"/>
      <c r="D1145" s="703"/>
      <c r="E1145" s="440"/>
      <c r="F1145" s="434"/>
      <c r="G1145" s="434"/>
      <c r="H1145" s="519">
        <f>H1144</f>
        <v>0.93299999999999994</v>
      </c>
      <c r="I1145" s="520"/>
      <c r="J1145" s="521"/>
      <c r="K1145" s="522">
        <v>7689</v>
      </c>
      <c r="L1145" s="673"/>
      <c r="M1145" s="672"/>
      <c r="N1145" s="672"/>
      <c r="O1145" s="672"/>
    </row>
    <row r="1146" spans="1:15">
      <c r="A1146" s="534">
        <v>287</v>
      </c>
      <c r="B1146" s="524" t="s">
        <v>1034</v>
      </c>
      <c r="C1146" s="275" t="s">
        <v>1123</v>
      </c>
      <c r="D1146" s="524" t="s">
        <v>106</v>
      </c>
      <c r="E1146" s="525" t="s">
        <v>1139</v>
      </c>
      <c r="F1146" s="434">
        <v>6.0000000000000001E-3</v>
      </c>
      <c r="G1146" s="434">
        <v>2.4910000000000001</v>
      </c>
      <c r="H1146" s="526">
        <f>G1146-F1146</f>
        <v>2.4850000000000003</v>
      </c>
      <c r="I1146" s="520">
        <v>4.5</v>
      </c>
      <c r="J1146" s="521"/>
      <c r="K1146" s="438">
        <v>4647</v>
      </c>
      <c r="L1146" s="669"/>
      <c r="M1146" s="670"/>
      <c r="N1146" s="670"/>
      <c r="O1146" s="670"/>
    </row>
    <row r="1147" spans="1:15">
      <c r="A1147" s="536"/>
      <c r="B1147" s="524" t="s">
        <v>1034</v>
      </c>
      <c r="C1147" s="275" t="s">
        <v>1123</v>
      </c>
      <c r="D1147" s="524" t="s">
        <v>106</v>
      </c>
      <c r="E1147" s="525"/>
      <c r="F1147" s="434">
        <v>2.758</v>
      </c>
      <c r="G1147" s="434">
        <v>3.7879999999999998</v>
      </c>
      <c r="H1147" s="526">
        <f>G1147-F1147</f>
        <v>1.0299999999999998</v>
      </c>
      <c r="I1147" s="520">
        <v>4.5</v>
      </c>
      <c r="J1147" s="521"/>
      <c r="K1147" s="438">
        <v>1922</v>
      </c>
      <c r="L1147" s="669"/>
      <c r="M1147" s="670"/>
      <c r="N1147" s="670"/>
      <c r="O1147" s="670"/>
    </row>
    <row r="1148" spans="1:15">
      <c r="A1148" s="535"/>
      <c r="B1148" s="701" t="s">
        <v>1127</v>
      </c>
      <c r="C1148" s="702"/>
      <c r="D1148" s="703"/>
      <c r="E1148" s="440"/>
      <c r="F1148" s="434"/>
      <c r="G1148" s="434"/>
      <c r="H1148" s="519">
        <f>H1146+H1147</f>
        <v>3.5150000000000001</v>
      </c>
      <c r="I1148" s="520"/>
      <c r="J1148" s="521"/>
      <c r="K1148" s="522">
        <f>K1146+K1147</f>
        <v>6569</v>
      </c>
      <c r="L1148" s="669"/>
      <c r="M1148" s="670"/>
      <c r="N1148" s="670"/>
      <c r="O1148" s="670"/>
    </row>
    <row r="1149" spans="1:15">
      <c r="A1149" s="534">
        <v>288</v>
      </c>
      <c r="B1149" s="524" t="s">
        <v>1034</v>
      </c>
      <c r="C1149" s="515" t="s">
        <v>1135</v>
      </c>
      <c r="D1149" s="524" t="s">
        <v>106</v>
      </c>
      <c r="E1149" s="516" t="s">
        <v>1140</v>
      </c>
      <c r="F1149" s="517">
        <v>3.8570000000000002</v>
      </c>
      <c r="G1149" s="517">
        <v>6.8879999999999999</v>
      </c>
      <c r="H1149" s="526">
        <f>G1149-F1149</f>
        <v>3.0309999999999997</v>
      </c>
      <c r="I1149" s="518">
        <v>5.9</v>
      </c>
      <c r="J1149" s="518"/>
      <c r="K1149" s="438">
        <v>7272</v>
      </c>
      <c r="L1149" s="669"/>
      <c r="M1149" s="672"/>
      <c r="N1149" s="672"/>
      <c r="O1149" s="672"/>
    </row>
    <row r="1150" spans="1:15">
      <c r="A1150" s="535"/>
      <c r="B1150" s="701" t="s">
        <v>1137</v>
      </c>
      <c r="C1150" s="702"/>
      <c r="D1150" s="703"/>
      <c r="E1150" s="440"/>
      <c r="F1150" s="434"/>
      <c r="G1150" s="434"/>
      <c r="H1150" s="519">
        <f>H1149</f>
        <v>3.0309999999999997</v>
      </c>
      <c r="I1150" s="520"/>
      <c r="J1150" s="521"/>
      <c r="K1150" s="522">
        <f>SUM(K1149)</f>
        <v>7272</v>
      </c>
      <c r="L1150" s="673"/>
      <c r="M1150" s="672"/>
      <c r="N1150" s="672"/>
      <c r="O1150" s="672"/>
    </row>
    <row r="1151" spans="1:15">
      <c r="A1151" s="534">
        <v>289</v>
      </c>
      <c r="B1151" s="524" t="s">
        <v>1034</v>
      </c>
      <c r="C1151" s="515" t="s">
        <v>1136</v>
      </c>
      <c r="D1151" s="524" t="s">
        <v>106</v>
      </c>
      <c r="E1151" s="516" t="s">
        <v>1141</v>
      </c>
      <c r="F1151" s="517">
        <v>3.0000000000000001E-3</v>
      </c>
      <c r="G1151" s="517">
        <v>1.4</v>
      </c>
      <c r="H1151" s="526">
        <f>G1151-F1151</f>
        <v>1.397</v>
      </c>
      <c r="I1151" s="518">
        <v>4.5</v>
      </c>
      <c r="J1151" s="518"/>
      <c r="K1151" s="438">
        <v>2781</v>
      </c>
      <c r="L1151" s="669"/>
      <c r="M1151" s="672"/>
      <c r="N1151" s="672"/>
      <c r="O1151" s="672"/>
    </row>
    <row r="1152" spans="1:15">
      <c r="A1152" s="535"/>
      <c r="B1152" s="701" t="s">
        <v>1138</v>
      </c>
      <c r="C1152" s="702"/>
      <c r="D1152" s="703"/>
      <c r="E1152" s="440"/>
      <c r="F1152" s="434"/>
      <c r="G1152" s="434"/>
      <c r="H1152" s="519">
        <f>H1151</f>
        <v>1.397</v>
      </c>
      <c r="I1152" s="520"/>
      <c r="J1152" s="521"/>
      <c r="K1152" s="522">
        <f>K1151</f>
        <v>2781</v>
      </c>
      <c r="L1152" s="673"/>
      <c r="M1152" s="672"/>
      <c r="N1152" s="672"/>
      <c r="O1152" s="672"/>
    </row>
    <row r="1153" spans="1:15">
      <c r="A1153" s="531">
        <v>290</v>
      </c>
      <c r="B1153" s="113" t="s">
        <v>1036</v>
      </c>
      <c r="C1153" s="121" t="s">
        <v>1156</v>
      </c>
      <c r="D1153" s="113" t="s">
        <v>110</v>
      </c>
      <c r="E1153" s="527" t="s">
        <v>1157</v>
      </c>
      <c r="F1153" s="271">
        <v>5.0759999999999996</v>
      </c>
      <c r="G1153" s="271">
        <v>5.2290000000000001</v>
      </c>
      <c r="H1153" s="214">
        <v>0.153</v>
      </c>
      <c r="I1153" s="215">
        <v>5.5</v>
      </c>
      <c r="J1153" s="217">
        <v>315</v>
      </c>
      <c r="K1153" s="122">
        <f>SUM(H1153*I1153*J1153)</f>
        <v>265.07249999999999</v>
      </c>
      <c r="L1153" s="669"/>
      <c r="M1153" s="672"/>
      <c r="N1153" s="672"/>
      <c r="O1153" s="672"/>
    </row>
    <row r="1154" spans="1:15">
      <c r="A1154" s="532"/>
      <c r="B1154" s="113" t="s">
        <v>1036</v>
      </c>
      <c r="C1154" s="121" t="s">
        <v>1156</v>
      </c>
      <c r="D1154" s="113" t="s">
        <v>110</v>
      </c>
      <c r="E1154" s="527" t="s">
        <v>1157</v>
      </c>
      <c r="F1154" s="271">
        <v>6.0170000000000003</v>
      </c>
      <c r="G1154" s="271">
        <v>7.2309999999999999</v>
      </c>
      <c r="H1154" s="214">
        <v>1.214</v>
      </c>
      <c r="I1154" s="215">
        <v>5</v>
      </c>
      <c r="J1154" s="217">
        <v>320</v>
      </c>
      <c r="K1154" s="122">
        <f>SUM(H1154*I1154*J1154)</f>
        <v>1942.4</v>
      </c>
      <c r="L1154" s="673"/>
      <c r="M1154" s="672"/>
      <c r="N1154" s="672"/>
      <c r="O1154" s="672"/>
    </row>
    <row r="1155" spans="1:15">
      <c r="A1155" s="532"/>
      <c r="B1155" s="689" t="s">
        <v>1158</v>
      </c>
      <c r="C1155" s="690"/>
      <c r="D1155" s="691"/>
      <c r="E1155" s="527"/>
      <c r="F1155" s="271"/>
      <c r="G1155" s="271"/>
      <c r="H1155" s="528">
        <f>SUM(H1153:H1154)</f>
        <v>1.367</v>
      </c>
      <c r="I1155" s="215"/>
      <c r="J1155" s="217"/>
      <c r="K1155" s="79">
        <f>SUM(K1153:K1154)</f>
        <v>2207.4724999999999</v>
      </c>
      <c r="L1155" s="673"/>
      <c r="M1155" s="672"/>
      <c r="N1155" s="672"/>
      <c r="O1155" s="672"/>
    </row>
    <row r="1156" spans="1:15">
      <c r="A1156" s="531">
        <v>291</v>
      </c>
      <c r="B1156" s="113" t="s">
        <v>1036</v>
      </c>
      <c r="C1156" s="121" t="s">
        <v>1159</v>
      </c>
      <c r="D1156" s="113" t="s">
        <v>110</v>
      </c>
      <c r="E1156" s="527" t="s">
        <v>1160</v>
      </c>
      <c r="F1156" s="271">
        <v>0.66200000000000003</v>
      </c>
      <c r="G1156" s="271">
        <v>1.073</v>
      </c>
      <c r="H1156" s="214">
        <v>0.41099999999999998</v>
      </c>
      <c r="I1156" s="215">
        <v>4</v>
      </c>
      <c r="J1156" s="217">
        <v>348</v>
      </c>
      <c r="K1156" s="122">
        <f>SUM(H1156*I1156*J1156)</f>
        <v>572.11199999999997</v>
      </c>
      <c r="L1156" s="669"/>
      <c r="M1156" s="672"/>
      <c r="N1156" s="672"/>
      <c r="O1156" s="672"/>
    </row>
    <row r="1157" spans="1:15">
      <c r="A1157" s="532"/>
      <c r="B1157" s="113" t="s">
        <v>1036</v>
      </c>
      <c r="C1157" s="121" t="s">
        <v>1159</v>
      </c>
      <c r="D1157" s="113" t="s">
        <v>110</v>
      </c>
      <c r="E1157" s="527" t="s">
        <v>1160</v>
      </c>
      <c r="F1157" s="271">
        <v>1.123</v>
      </c>
      <c r="G1157" s="271">
        <v>1.1890000000000001</v>
      </c>
      <c r="H1157" s="214">
        <v>6.6000000000000003E-2</v>
      </c>
      <c r="I1157" s="215">
        <v>4</v>
      </c>
      <c r="J1157" s="217">
        <v>348</v>
      </c>
      <c r="K1157" s="122">
        <f>SUM(H1157*I1157*J1157)</f>
        <v>91.872</v>
      </c>
      <c r="L1157" s="673"/>
      <c r="M1157" s="672"/>
      <c r="N1157" s="672"/>
      <c r="O1157" s="672"/>
    </row>
    <row r="1158" spans="1:15">
      <c r="A1158" s="532"/>
      <c r="B1158" s="698" t="s">
        <v>1161</v>
      </c>
      <c r="C1158" s="699"/>
      <c r="D1158" s="700"/>
      <c r="E1158" s="527"/>
      <c r="F1158" s="271"/>
      <c r="G1158" s="271"/>
      <c r="H1158" s="528">
        <f>SUM(H1156:H1157)</f>
        <v>0.47699999999999998</v>
      </c>
      <c r="I1158" s="215"/>
      <c r="J1158" s="217"/>
      <c r="K1158" s="79">
        <f>SUM(K1156:K1157)</f>
        <v>663.98399999999992</v>
      </c>
      <c r="L1158" s="673"/>
      <c r="M1158" s="672"/>
      <c r="N1158" s="672"/>
      <c r="O1158" s="672"/>
    </row>
    <row r="1159" spans="1:15">
      <c r="A1159" s="531">
        <v>292</v>
      </c>
      <c r="B1159" s="113" t="s">
        <v>1036</v>
      </c>
      <c r="C1159" s="121" t="s">
        <v>1162</v>
      </c>
      <c r="D1159" s="113" t="s">
        <v>110</v>
      </c>
      <c r="E1159" s="527" t="s">
        <v>1163</v>
      </c>
      <c r="F1159" s="271">
        <v>0</v>
      </c>
      <c r="G1159" s="271">
        <v>1.2390000000000001</v>
      </c>
      <c r="H1159" s="214">
        <v>1.2390000000000001</v>
      </c>
      <c r="I1159" s="215">
        <v>4</v>
      </c>
      <c r="J1159" s="217">
        <v>340</v>
      </c>
      <c r="K1159" s="122">
        <f>SUM(H1159*I1159*J1159)</f>
        <v>1685.0400000000002</v>
      </c>
      <c r="L1159" s="669"/>
      <c r="M1159" s="672"/>
      <c r="N1159" s="672"/>
      <c r="O1159" s="672"/>
    </row>
    <row r="1160" spans="1:15">
      <c r="A1160" s="129"/>
      <c r="B1160" s="698" t="s">
        <v>1164</v>
      </c>
      <c r="C1160" s="699"/>
      <c r="D1160" s="700"/>
      <c r="E1160" s="527"/>
      <c r="F1160" s="271"/>
      <c r="G1160" s="271"/>
      <c r="H1160" s="528">
        <f>SUM(H1159:H1159)</f>
        <v>1.2390000000000001</v>
      </c>
      <c r="I1160" s="215"/>
      <c r="J1160" s="217"/>
      <c r="K1160" s="79">
        <f>SUM(K1159)</f>
        <v>1685.0400000000002</v>
      </c>
      <c r="L1160" s="673"/>
      <c r="M1160" s="672"/>
      <c r="N1160" s="672"/>
      <c r="O1160" s="672"/>
    </row>
    <row r="1161" spans="1:15">
      <c r="A1161" s="532">
        <v>293</v>
      </c>
      <c r="B1161" s="113" t="s">
        <v>1036</v>
      </c>
      <c r="C1161" s="121" t="s">
        <v>158</v>
      </c>
      <c r="D1161" s="113" t="s">
        <v>110</v>
      </c>
      <c r="E1161" s="527" t="s">
        <v>1165</v>
      </c>
      <c r="F1161" s="271">
        <v>9.8260000000000005</v>
      </c>
      <c r="G1161" s="271">
        <v>10.36</v>
      </c>
      <c r="H1161" s="214">
        <v>0.53400000000000003</v>
      </c>
      <c r="I1161" s="215">
        <v>7.6</v>
      </c>
      <c r="J1161" s="217">
        <v>325</v>
      </c>
      <c r="K1161" s="122">
        <f>SUM(H1161*I1161*J1161)</f>
        <v>1318.98</v>
      </c>
      <c r="L1161" s="561"/>
      <c r="M1161" s="562"/>
      <c r="N1161" s="562"/>
      <c r="O1161" s="562"/>
    </row>
    <row r="1162" spans="1:15">
      <c r="A1162" s="129"/>
      <c r="B1162" s="698" t="s">
        <v>863</v>
      </c>
      <c r="C1162" s="699"/>
      <c r="D1162" s="700"/>
      <c r="E1162" s="527"/>
      <c r="F1162" s="271"/>
      <c r="G1162" s="271"/>
      <c r="H1162" s="528">
        <v>0.53400000000000003</v>
      </c>
      <c r="I1162" s="215"/>
      <c r="J1162" s="217"/>
      <c r="K1162" s="79">
        <f>SUM(K1161)</f>
        <v>1318.98</v>
      </c>
      <c r="L1162" s="243"/>
      <c r="M1162" s="562"/>
      <c r="N1162" s="562"/>
      <c r="O1162" s="562"/>
    </row>
    <row r="1163" spans="1:15">
      <c r="A1163" s="583"/>
      <c r="B1163" s="583"/>
      <c r="C1163" s="558"/>
      <c r="D1163" s="583"/>
      <c r="E1163" s="584"/>
      <c r="F1163" s="585"/>
      <c r="G1163" s="585"/>
      <c r="H1163" s="586"/>
      <c r="I1163" s="587"/>
      <c r="J1163" s="588"/>
      <c r="K1163" s="589"/>
      <c r="L1163" s="695"/>
      <c r="M1163" s="672"/>
      <c r="N1163" s="672"/>
      <c r="O1163" s="672"/>
    </row>
    <row r="1164" spans="1:15">
      <c r="A1164" s="658">
        <v>37</v>
      </c>
      <c r="B1164" s="658"/>
      <c r="C1164" s="658"/>
      <c r="D1164" s="658"/>
      <c r="E1164" s="658"/>
      <c r="F1164" s="658"/>
      <c r="G1164" s="658"/>
      <c r="H1164" s="658"/>
      <c r="I1164" s="658"/>
      <c r="J1164" s="658"/>
      <c r="K1164" s="658"/>
      <c r="L1164" s="686"/>
      <c r="M1164" s="672"/>
      <c r="N1164" s="672"/>
      <c r="O1164" s="672"/>
    </row>
    <row r="1165" spans="1:15" ht="15.75" thickBot="1">
      <c r="A1165" s="131"/>
      <c r="B1165" s="704"/>
      <c r="C1165" s="705"/>
      <c r="D1165" s="705"/>
      <c r="E1165" s="470"/>
      <c r="F1165" s="478"/>
      <c r="G1165" s="478"/>
      <c r="H1165" s="590"/>
      <c r="I1165" s="356"/>
      <c r="J1165" s="357"/>
      <c r="K1165" s="134"/>
      <c r="L1165" s="686"/>
      <c r="M1165" s="672"/>
      <c r="N1165" s="672"/>
      <c r="O1165" s="672"/>
    </row>
    <row r="1166" spans="1:15" ht="36">
      <c r="A1166" s="177" t="s">
        <v>0</v>
      </c>
      <c r="B1166" s="178" t="s">
        <v>1</v>
      </c>
      <c r="C1166" s="179" t="s">
        <v>2</v>
      </c>
      <c r="D1166" s="180" t="s">
        <v>3</v>
      </c>
      <c r="E1166" s="179" t="s">
        <v>4</v>
      </c>
      <c r="F1166" s="687" t="s">
        <v>5</v>
      </c>
      <c r="G1166" s="688"/>
      <c r="H1166" s="181" t="s">
        <v>6</v>
      </c>
      <c r="I1166" s="182" t="s">
        <v>7</v>
      </c>
      <c r="J1166" s="183" t="s">
        <v>8</v>
      </c>
      <c r="K1166" s="393" t="s">
        <v>9</v>
      </c>
      <c r="L1166" s="540"/>
      <c r="M1166" s="539"/>
      <c r="N1166" s="539"/>
      <c r="O1166" s="539"/>
    </row>
    <row r="1167" spans="1:15" ht="15.75" thickBot="1">
      <c r="A1167" s="186" t="s">
        <v>10</v>
      </c>
      <c r="B1167" s="187"/>
      <c r="C1167" s="188"/>
      <c r="D1167" s="189"/>
      <c r="E1167" s="190"/>
      <c r="F1167" s="191" t="s">
        <v>11</v>
      </c>
      <c r="G1167" s="192" t="s">
        <v>12</v>
      </c>
      <c r="H1167" s="193" t="s">
        <v>13</v>
      </c>
      <c r="I1167" s="194" t="s">
        <v>14</v>
      </c>
      <c r="J1167" s="195" t="s">
        <v>15</v>
      </c>
      <c r="K1167" s="394" t="s">
        <v>16</v>
      </c>
      <c r="L1167" s="540"/>
      <c r="M1167" s="539"/>
      <c r="N1167" s="539"/>
      <c r="O1167" s="539"/>
    </row>
    <row r="1168" spans="1:15" ht="3.75" customHeight="1">
      <c r="A1168" s="392"/>
      <c r="B1168" s="392"/>
      <c r="C1168" s="392"/>
      <c r="D1168" s="392"/>
      <c r="E1168" s="392"/>
      <c r="F1168" s="413"/>
      <c r="G1168" s="413"/>
      <c r="H1168" s="413"/>
      <c r="I1168" s="413"/>
      <c r="J1168" s="413"/>
      <c r="K1168" s="413"/>
      <c r="L1168" s="540"/>
      <c r="M1168" s="539"/>
      <c r="N1168" s="539"/>
      <c r="O1168" s="539"/>
    </row>
    <row r="1169" spans="1:15">
      <c r="A1169" s="531">
        <v>294</v>
      </c>
      <c r="B1169" s="113" t="s">
        <v>1036</v>
      </c>
      <c r="C1169" s="121" t="s">
        <v>1166</v>
      </c>
      <c r="D1169" s="113" t="s">
        <v>110</v>
      </c>
      <c r="E1169" s="527" t="s">
        <v>1167</v>
      </c>
      <c r="F1169" s="271">
        <v>6.7859999999999996</v>
      </c>
      <c r="G1169" s="271">
        <v>7.99</v>
      </c>
      <c r="H1169" s="214">
        <v>1.204</v>
      </c>
      <c r="I1169" s="215">
        <v>5</v>
      </c>
      <c r="J1169" s="217">
        <v>310</v>
      </c>
      <c r="K1169" s="122">
        <f>SUM(H1169*I1169*J1169)</f>
        <v>1866.1999999999998</v>
      </c>
      <c r="L1169" s="540"/>
      <c r="M1169" s="539"/>
      <c r="N1169" s="539"/>
      <c r="O1169" s="539"/>
    </row>
    <row r="1170" spans="1:15">
      <c r="A1170" s="532"/>
      <c r="B1170" s="113" t="s">
        <v>1036</v>
      </c>
      <c r="C1170" s="121" t="s">
        <v>1166</v>
      </c>
      <c r="D1170" s="113" t="s">
        <v>110</v>
      </c>
      <c r="E1170" s="527" t="s">
        <v>1167</v>
      </c>
      <c r="F1170" s="271">
        <v>9.2539999999999996</v>
      </c>
      <c r="G1170" s="271">
        <v>10.279</v>
      </c>
      <c r="H1170" s="214">
        <v>1.0249999999999999</v>
      </c>
      <c r="I1170" s="215">
        <v>4.4000000000000004</v>
      </c>
      <c r="J1170" s="217">
        <v>310</v>
      </c>
      <c r="K1170" s="122">
        <f>SUM(H1170*I1170*J1170)</f>
        <v>1398.1</v>
      </c>
      <c r="L1170" s="540"/>
      <c r="M1170" s="539"/>
      <c r="N1170" s="539"/>
      <c r="O1170" s="539"/>
    </row>
    <row r="1171" spans="1:15">
      <c r="A1171" s="129"/>
      <c r="B1171" s="689" t="s">
        <v>1168</v>
      </c>
      <c r="C1171" s="696"/>
      <c r="D1171" s="697"/>
      <c r="E1171" s="270"/>
      <c r="F1171" s="271"/>
      <c r="G1171" s="271"/>
      <c r="H1171" s="528">
        <v>2.2290000000000001</v>
      </c>
      <c r="I1171" s="215"/>
      <c r="J1171" s="217"/>
      <c r="K1171" s="79">
        <f>SUM(K1169:K1170)</f>
        <v>3264.2999999999997</v>
      </c>
      <c r="L1171" s="540"/>
      <c r="M1171" s="539"/>
      <c r="N1171" s="539"/>
      <c r="O1171" s="539"/>
    </row>
    <row r="1172" spans="1:15">
      <c r="A1172" s="532">
        <v>295</v>
      </c>
      <c r="B1172" s="113" t="s">
        <v>1036</v>
      </c>
      <c r="C1172" s="121" t="s">
        <v>534</v>
      </c>
      <c r="D1172" s="113" t="s">
        <v>110</v>
      </c>
      <c r="E1172" s="527" t="s">
        <v>1169</v>
      </c>
      <c r="F1172" s="271">
        <v>0.22900000000000001</v>
      </c>
      <c r="G1172" s="271">
        <v>1.2929999999999999</v>
      </c>
      <c r="H1172" s="214">
        <v>1.0640000000000001</v>
      </c>
      <c r="I1172" s="215">
        <v>4</v>
      </c>
      <c r="J1172" s="217">
        <v>320</v>
      </c>
      <c r="K1172" s="122">
        <f>SUM(H1172*I1172*J1172)</f>
        <v>1361.92</v>
      </c>
      <c r="L1172" s="669"/>
      <c r="M1172" s="672"/>
      <c r="N1172" s="672"/>
      <c r="O1172" s="672"/>
    </row>
    <row r="1173" spans="1:15">
      <c r="A1173" s="532"/>
      <c r="B1173" s="689" t="s">
        <v>536</v>
      </c>
      <c r="C1173" s="690"/>
      <c r="D1173" s="691"/>
      <c r="E1173" s="527"/>
      <c r="F1173" s="271"/>
      <c r="G1173" s="271"/>
      <c r="H1173" s="528">
        <v>1.0640000000000001</v>
      </c>
      <c r="I1173" s="215"/>
      <c r="J1173" s="217"/>
      <c r="K1173" s="79">
        <f>SUM(K1172)</f>
        <v>1361.92</v>
      </c>
      <c r="L1173" s="673"/>
      <c r="M1173" s="672"/>
      <c r="N1173" s="672"/>
      <c r="O1173" s="672"/>
    </row>
    <row r="1174" spans="1:15">
      <c r="A1174" s="531">
        <v>296</v>
      </c>
      <c r="B1174" s="113" t="s">
        <v>1036</v>
      </c>
      <c r="C1174" s="121" t="s">
        <v>601</v>
      </c>
      <c r="D1174" s="113" t="s">
        <v>110</v>
      </c>
      <c r="E1174" s="527" t="s">
        <v>1170</v>
      </c>
      <c r="F1174" s="271">
        <v>0.27100000000000002</v>
      </c>
      <c r="G1174" s="271">
        <v>2.4540000000000002</v>
      </c>
      <c r="H1174" s="214">
        <v>2.1829999999999998</v>
      </c>
      <c r="I1174" s="215">
        <v>4.8</v>
      </c>
      <c r="J1174" s="217">
        <v>315</v>
      </c>
      <c r="K1174" s="122">
        <f>SUM(H1174*I1174*J1174)</f>
        <v>3300.6959999999995</v>
      </c>
      <c r="L1174" s="669"/>
      <c r="M1174" s="672"/>
      <c r="N1174" s="672"/>
      <c r="O1174" s="672"/>
    </row>
    <row r="1175" spans="1:15">
      <c r="A1175" s="129"/>
      <c r="B1175" s="689" t="s">
        <v>953</v>
      </c>
      <c r="C1175" s="690"/>
      <c r="D1175" s="691"/>
      <c r="E1175" s="527"/>
      <c r="F1175" s="271"/>
      <c r="G1175" s="271"/>
      <c r="H1175" s="528">
        <v>2.1829999999999998</v>
      </c>
      <c r="I1175" s="215"/>
      <c r="J1175" s="217"/>
      <c r="K1175" s="79">
        <f>SUM(K1174)</f>
        <v>3300.6959999999995</v>
      </c>
      <c r="L1175" s="673"/>
      <c r="M1175" s="672"/>
      <c r="N1175" s="672"/>
      <c r="O1175" s="672"/>
    </row>
    <row r="1176" spans="1:15">
      <c r="A1176" s="532">
        <v>297</v>
      </c>
      <c r="B1176" s="113" t="s">
        <v>1036</v>
      </c>
      <c r="C1176" s="121" t="s">
        <v>1171</v>
      </c>
      <c r="D1176" s="113" t="s">
        <v>110</v>
      </c>
      <c r="E1176" s="527" t="s">
        <v>1172</v>
      </c>
      <c r="F1176" s="271">
        <v>1.2999999999999999E-2</v>
      </c>
      <c r="G1176" s="271">
        <v>1.276</v>
      </c>
      <c r="H1176" s="214">
        <v>1.2629999999999999</v>
      </c>
      <c r="I1176" s="215">
        <v>5</v>
      </c>
      <c r="J1176" s="217">
        <v>311</v>
      </c>
      <c r="K1176" s="122">
        <f>SUM(H1176*I1176*J1176)</f>
        <v>1963.9649999999999</v>
      </c>
      <c r="L1176" s="669"/>
      <c r="M1176" s="672"/>
      <c r="N1176" s="672"/>
      <c r="O1176" s="672"/>
    </row>
    <row r="1177" spans="1:15">
      <c r="A1177" s="532"/>
      <c r="B1177" s="689" t="s">
        <v>1173</v>
      </c>
      <c r="C1177" s="690"/>
      <c r="D1177" s="691"/>
      <c r="E1177" s="527"/>
      <c r="F1177" s="271"/>
      <c r="G1177" s="271"/>
      <c r="H1177" s="528">
        <v>1.2629999999999999</v>
      </c>
      <c r="I1177" s="215"/>
      <c r="J1177" s="217"/>
      <c r="K1177" s="79">
        <f>SUM(K1176)</f>
        <v>1963.9649999999999</v>
      </c>
      <c r="L1177" s="673"/>
      <c r="M1177" s="672"/>
      <c r="N1177" s="672"/>
      <c r="O1177" s="672"/>
    </row>
    <row r="1178" spans="1:15">
      <c r="A1178" s="531">
        <v>298</v>
      </c>
      <c r="B1178" s="113" t="s">
        <v>1036</v>
      </c>
      <c r="C1178" s="121" t="s">
        <v>1174</v>
      </c>
      <c r="D1178" s="113" t="s">
        <v>110</v>
      </c>
      <c r="E1178" s="527" t="s">
        <v>1175</v>
      </c>
      <c r="F1178" s="271">
        <v>3.0000000000000001E-3</v>
      </c>
      <c r="G1178" s="271">
        <v>2.9260000000000002</v>
      </c>
      <c r="H1178" s="214">
        <v>2.923</v>
      </c>
      <c r="I1178" s="215">
        <v>3.6</v>
      </c>
      <c r="J1178" s="217">
        <v>313</v>
      </c>
      <c r="K1178" s="122">
        <f>SUM(H1178*I1178*J1178)</f>
        <v>3293.6363999999999</v>
      </c>
      <c r="L1178" s="669"/>
      <c r="M1178" s="672"/>
      <c r="N1178" s="672"/>
      <c r="O1178" s="672"/>
    </row>
    <row r="1179" spans="1:15">
      <c r="A1179" s="129"/>
      <c r="B1179" s="689" t="s">
        <v>1176</v>
      </c>
      <c r="C1179" s="690"/>
      <c r="D1179" s="691"/>
      <c r="E1179" s="527"/>
      <c r="F1179" s="271"/>
      <c r="G1179" s="271"/>
      <c r="H1179" s="528">
        <f>SUM(H1178)</f>
        <v>2.923</v>
      </c>
      <c r="I1179" s="215"/>
      <c r="J1179" s="217"/>
      <c r="K1179" s="79">
        <f>SUM(K1178)</f>
        <v>3293.6363999999999</v>
      </c>
      <c r="L1179" s="673"/>
      <c r="M1179" s="672"/>
      <c r="N1179" s="672"/>
      <c r="O1179" s="672"/>
    </row>
    <row r="1180" spans="1:15">
      <c r="A1180" s="532">
        <v>299</v>
      </c>
      <c r="B1180" s="113" t="s">
        <v>1036</v>
      </c>
      <c r="C1180" s="121" t="s">
        <v>1177</v>
      </c>
      <c r="D1180" s="113" t="s">
        <v>110</v>
      </c>
      <c r="E1180" s="527" t="s">
        <v>1178</v>
      </c>
      <c r="F1180" s="271">
        <v>0.01</v>
      </c>
      <c r="G1180" s="271">
        <v>1.048</v>
      </c>
      <c r="H1180" s="214">
        <v>1.038</v>
      </c>
      <c r="I1180" s="215">
        <v>4.5</v>
      </c>
      <c r="J1180" s="217">
        <v>334</v>
      </c>
      <c r="K1180" s="122">
        <f>SUM(H1180*I1180*J1180)</f>
        <v>1560.114</v>
      </c>
      <c r="L1180" s="669"/>
      <c r="M1180" s="672"/>
      <c r="N1180" s="672"/>
      <c r="O1180" s="672"/>
    </row>
    <row r="1181" spans="1:15">
      <c r="A1181" s="532"/>
      <c r="B1181" s="689" t="s">
        <v>1179</v>
      </c>
      <c r="C1181" s="690"/>
      <c r="D1181" s="691"/>
      <c r="E1181" s="527"/>
      <c r="F1181" s="271"/>
      <c r="G1181" s="271"/>
      <c r="H1181" s="528">
        <f>SUM(H1180:H1180)</f>
        <v>1.038</v>
      </c>
      <c r="I1181" s="215"/>
      <c r="J1181" s="217"/>
      <c r="K1181" s="79">
        <f>SUM(K1180)</f>
        <v>1560.114</v>
      </c>
      <c r="L1181" s="673"/>
      <c r="M1181" s="672"/>
      <c r="N1181" s="672"/>
      <c r="O1181" s="672"/>
    </row>
    <row r="1182" spans="1:15">
      <c r="A1182" s="531">
        <v>300</v>
      </c>
      <c r="B1182" s="113" t="s">
        <v>1036</v>
      </c>
      <c r="C1182" s="121" t="s">
        <v>1180</v>
      </c>
      <c r="D1182" s="113" t="s">
        <v>110</v>
      </c>
      <c r="E1182" s="527" t="s">
        <v>1181</v>
      </c>
      <c r="F1182" s="271">
        <v>0.124</v>
      </c>
      <c r="G1182" s="271">
        <v>1.87</v>
      </c>
      <c r="H1182" s="214">
        <v>1.746</v>
      </c>
      <c r="I1182" s="215">
        <v>3.8</v>
      </c>
      <c r="J1182" s="217">
        <v>315</v>
      </c>
      <c r="K1182" s="122">
        <f>SUM(H1182*I1182*J1182)</f>
        <v>2089.962</v>
      </c>
      <c r="L1182" s="669"/>
      <c r="M1182" s="672"/>
      <c r="N1182" s="672"/>
      <c r="O1182" s="672"/>
    </row>
    <row r="1183" spans="1:15">
      <c r="A1183" s="129"/>
      <c r="B1183" s="689" t="s">
        <v>1182</v>
      </c>
      <c r="C1183" s="690"/>
      <c r="D1183" s="691"/>
      <c r="E1183" s="527"/>
      <c r="F1183" s="271"/>
      <c r="G1183" s="271"/>
      <c r="H1183" s="528">
        <f>SUM(H1182:H1182)</f>
        <v>1.746</v>
      </c>
      <c r="I1183" s="215"/>
      <c r="J1183" s="217"/>
      <c r="K1183" s="79">
        <f>SUM(K1182)</f>
        <v>2089.962</v>
      </c>
      <c r="L1183" s="673"/>
      <c r="M1183" s="672"/>
      <c r="N1183" s="672"/>
      <c r="O1183" s="672"/>
    </row>
    <row r="1184" spans="1:15">
      <c r="A1184" s="532">
        <v>301</v>
      </c>
      <c r="B1184" s="113" t="s">
        <v>1036</v>
      </c>
      <c r="C1184" s="121" t="s">
        <v>1183</v>
      </c>
      <c r="D1184" s="113" t="s">
        <v>110</v>
      </c>
      <c r="E1184" s="527" t="s">
        <v>1184</v>
      </c>
      <c r="F1184" s="271">
        <v>2.5000000000000001E-2</v>
      </c>
      <c r="G1184" s="271">
        <v>1.8680000000000001</v>
      </c>
      <c r="H1184" s="214">
        <v>1.843</v>
      </c>
      <c r="I1184" s="215">
        <v>5</v>
      </c>
      <c r="J1184" s="217">
        <v>323</v>
      </c>
      <c r="K1184" s="122">
        <f>SUM(H1184*I1184*J1184)</f>
        <v>2976.4450000000002</v>
      </c>
      <c r="L1184" s="669"/>
      <c r="M1184" s="672"/>
      <c r="N1184" s="672"/>
      <c r="O1184" s="672"/>
    </row>
    <row r="1185" spans="1:15">
      <c r="A1185" s="532"/>
      <c r="B1185" s="698" t="s">
        <v>1185</v>
      </c>
      <c r="C1185" s="699"/>
      <c r="D1185" s="700"/>
      <c r="E1185" s="527"/>
      <c r="F1185" s="271"/>
      <c r="G1185" s="271"/>
      <c r="H1185" s="528">
        <f>SUM(H1184:H1184)</f>
        <v>1.843</v>
      </c>
      <c r="I1185" s="215"/>
      <c r="J1185" s="217"/>
      <c r="K1185" s="79">
        <f>SUM(K1184)</f>
        <v>2976.4450000000002</v>
      </c>
      <c r="L1185" s="673"/>
      <c r="M1185" s="672"/>
      <c r="N1185" s="672"/>
      <c r="O1185" s="672"/>
    </row>
    <row r="1186" spans="1:15">
      <c r="A1186" s="531">
        <v>302</v>
      </c>
      <c r="B1186" s="113" t="s">
        <v>1036</v>
      </c>
      <c r="C1186" s="121" t="s">
        <v>1186</v>
      </c>
      <c r="D1186" s="113" t="s">
        <v>110</v>
      </c>
      <c r="E1186" s="527" t="s">
        <v>1187</v>
      </c>
      <c r="F1186" s="271">
        <v>0.05</v>
      </c>
      <c r="G1186" s="271">
        <v>1.3149999999999999</v>
      </c>
      <c r="H1186" s="214">
        <v>1.2649999999999999</v>
      </c>
      <c r="I1186" s="215">
        <v>5.3</v>
      </c>
      <c r="J1186" s="217">
        <v>315</v>
      </c>
      <c r="K1186" s="122">
        <f>SUM(H1186*I1186*J1186)</f>
        <v>2111.9175</v>
      </c>
      <c r="L1186" s="669"/>
      <c r="M1186" s="672"/>
      <c r="N1186" s="672"/>
      <c r="O1186" s="672"/>
    </row>
    <row r="1187" spans="1:15">
      <c r="A1187" s="129"/>
      <c r="B1187" s="689" t="s">
        <v>1188</v>
      </c>
      <c r="C1187" s="696"/>
      <c r="D1187" s="697"/>
      <c r="E1187" s="270"/>
      <c r="F1187" s="271"/>
      <c r="G1187" s="271"/>
      <c r="H1187" s="528">
        <f>SUM(H1186:H1186)</f>
        <v>1.2649999999999999</v>
      </c>
      <c r="I1187" s="215"/>
      <c r="J1187" s="217"/>
      <c r="K1187" s="79">
        <f>SUM(K1186)</f>
        <v>2111.9175</v>
      </c>
      <c r="L1187" s="673"/>
      <c r="M1187" s="672"/>
      <c r="N1187" s="672"/>
      <c r="O1187" s="672"/>
    </row>
    <row r="1188" spans="1:15">
      <c r="A1188" s="531">
        <v>303</v>
      </c>
      <c r="B1188" s="113" t="s">
        <v>1034</v>
      </c>
      <c r="C1188" s="121" t="s">
        <v>1023</v>
      </c>
      <c r="D1188" s="113" t="s">
        <v>110</v>
      </c>
      <c r="E1188" s="527" t="s">
        <v>1189</v>
      </c>
      <c r="F1188" s="271">
        <v>0.25</v>
      </c>
      <c r="G1188" s="271">
        <v>1.7230000000000001</v>
      </c>
      <c r="H1188" s="214">
        <v>1.4730000000000001</v>
      </c>
      <c r="I1188" s="215">
        <v>5</v>
      </c>
      <c r="J1188" s="217">
        <v>310</v>
      </c>
      <c r="K1188" s="122">
        <f>SUM(H1188*I1188*J1188)</f>
        <v>2283.15</v>
      </c>
      <c r="L1188" s="669"/>
      <c r="M1188" s="672"/>
      <c r="N1188" s="672"/>
      <c r="O1188" s="672"/>
    </row>
    <row r="1189" spans="1:15">
      <c r="A1189" s="129"/>
      <c r="B1189" s="689" t="s">
        <v>366</v>
      </c>
      <c r="C1189" s="696"/>
      <c r="D1189" s="697"/>
      <c r="E1189" s="270"/>
      <c r="F1189" s="271"/>
      <c r="G1189" s="271"/>
      <c r="H1189" s="528">
        <f>SUM(H1188:H1188)</f>
        <v>1.4730000000000001</v>
      </c>
      <c r="I1189" s="215"/>
      <c r="J1189" s="217"/>
      <c r="K1189" s="79">
        <f>SUBTOTAL(9,K1188:K1188)</f>
        <v>2283.15</v>
      </c>
      <c r="L1189" s="673"/>
      <c r="M1189" s="672"/>
      <c r="N1189" s="672"/>
      <c r="O1189" s="672"/>
    </row>
    <row r="1190" spans="1:15">
      <c r="A1190" s="531">
        <v>304</v>
      </c>
      <c r="B1190" s="113" t="s">
        <v>1034</v>
      </c>
      <c r="C1190" s="121" t="s">
        <v>1190</v>
      </c>
      <c r="D1190" s="113" t="s">
        <v>110</v>
      </c>
      <c r="E1190" s="527" t="s">
        <v>1191</v>
      </c>
      <c r="F1190" s="271">
        <v>1.256</v>
      </c>
      <c r="G1190" s="271">
        <v>2.508</v>
      </c>
      <c r="H1190" s="214">
        <v>1.252</v>
      </c>
      <c r="I1190" s="215">
        <v>5.7</v>
      </c>
      <c r="J1190" s="217">
        <v>310</v>
      </c>
      <c r="K1190" s="122">
        <f>SUM(H1190*I1190*J1190)</f>
        <v>2212.2840000000001</v>
      </c>
      <c r="L1190" s="669"/>
      <c r="M1190" s="672"/>
      <c r="N1190" s="672"/>
      <c r="O1190" s="672"/>
    </row>
    <row r="1191" spans="1:15">
      <c r="A1191" s="129"/>
      <c r="B1191" s="689" t="s">
        <v>1192</v>
      </c>
      <c r="C1191" s="696"/>
      <c r="D1191" s="697"/>
      <c r="E1191" s="270"/>
      <c r="F1191" s="271"/>
      <c r="G1191" s="271"/>
      <c r="H1191" s="528">
        <f>SUM(H1190:H1190)</f>
        <v>1.252</v>
      </c>
      <c r="I1191" s="215"/>
      <c r="J1191" s="217"/>
      <c r="K1191" s="79">
        <f>SUBTOTAL(9,K1190:K1190)</f>
        <v>2212.2840000000001</v>
      </c>
      <c r="L1191" s="673"/>
      <c r="M1191" s="672"/>
      <c r="N1191" s="672"/>
      <c r="O1191" s="672"/>
    </row>
    <row r="1192" spans="1:15">
      <c r="A1192" s="532">
        <v>305</v>
      </c>
      <c r="B1192" s="113" t="s">
        <v>1034</v>
      </c>
      <c r="C1192" s="121" t="s">
        <v>1193</v>
      </c>
      <c r="D1192" s="113" t="s">
        <v>110</v>
      </c>
      <c r="E1192" s="527" t="s">
        <v>1194</v>
      </c>
      <c r="F1192" s="271">
        <v>4.0369999999999999</v>
      </c>
      <c r="G1192" s="271">
        <v>4.5350000000000001</v>
      </c>
      <c r="H1192" s="214">
        <v>0.498</v>
      </c>
      <c r="I1192" s="215">
        <v>5.7</v>
      </c>
      <c r="J1192" s="217">
        <v>325</v>
      </c>
      <c r="K1192" s="122">
        <f>SUM(H1192*I1192*J1192)</f>
        <v>922.54499999999996</v>
      </c>
      <c r="L1192" s="669"/>
      <c r="M1192" s="672"/>
      <c r="N1192" s="672"/>
      <c r="O1192" s="672"/>
    </row>
    <row r="1193" spans="1:15">
      <c r="A1193" s="532"/>
      <c r="B1193" s="689" t="s">
        <v>1195</v>
      </c>
      <c r="C1193" s="690"/>
      <c r="D1193" s="691"/>
      <c r="E1193" s="527"/>
      <c r="F1193" s="271"/>
      <c r="G1193" s="271"/>
      <c r="H1193" s="528">
        <f>SUM(H1192:H1192)</f>
        <v>0.498</v>
      </c>
      <c r="I1193" s="215"/>
      <c r="J1193" s="217"/>
      <c r="K1193" s="79">
        <f>SUM(K1192)</f>
        <v>922.54499999999996</v>
      </c>
      <c r="L1193" s="673"/>
      <c r="M1193" s="672"/>
      <c r="N1193" s="672"/>
      <c r="O1193" s="672"/>
    </row>
    <row r="1194" spans="1:15">
      <c r="A1194" s="531">
        <v>306</v>
      </c>
      <c r="B1194" s="113" t="s">
        <v>1034</v>
      </c>
      <c r="C1194" s="121" t="s">
        <v>1196</v>
      </c>
      <c r="D1194" s="113" t="s">
        <v>110</v>
      </c>
      <c r="E1194" s="527" t="s">
        <v>1197</v>
      </c>
      <c r="F1194" s="271">
        <v>3.0000000000000001E-3</v>
      </c>
      <c r="G1194" s="271">
        <v>2.2229999999999999</v>
      </c>
      <c r="H1194" s="214">
        <v>2.2200000000000002</v>
      </c>
      <c r="I1194" s="215">
        <v>4.8</v>
      </c>
      <c r="J1194" s="217">
        <v>310</v>
      </c>
      <c r="K1194" s="122">
        <f>SUM(H1194*I1194*J1194)</f>
        <v>3303.36</v>
      </c>
      <c r="L1194" s="692"/>
      <c r="M1194" s="693"/>
      <c r="N1194" s="693"/>
    </row>
    <row r="1195" spans="1:15">
      <c r="A1195" s="532"/>
      <c r="B1195" s="113" t="s">
        <v>1034</v>
      </c>
      <c r="C1195" s="121" t="s">
        <v>1196</v>
      </c>
      <c r="D1195" s="113" t="s">
        <v>110</v>
      </c>
      <c r="E1195" s="527" t="s">
        <v>1197</v>
      </c>
      <c r="F1195" s="271">
        <v>2.2789999999999999</v>
      </c>
      <c r="G1195" s="271">
        <v>2.9750000000000001</v>
      </c>
      <c r="H1195" s="214">
        <v>0.69599999999999995</v>
      </c>
      <c r="I1195" s="215">
        <v>4.3</v>
      </c>
      <c r="J1195" s="217">
        <v>310</v>
      </c>
      <c r="K1195" s="122">
        <f>SUM(H1195*I1195*J1195)</f>
        <v>927.7679999999998</v>
      </c>
      <c r="L1195" s="694"/>
      <c r="M1195" s="693"/>
      <c r="N1195" s="693"/>
    </row>
    <row r="1196" spans="1:15">
      <c r="A1196" s="532"/>
      <c r="B1196" s="698" t="s">
        <v>1198</v>
      </c>
      <c r="C1196" s="699"/>
      <c r="D1196" s="700"/>
      <c r="E1196" s="527"/>
      <c r="F1196" s="271"/>
      <c r="G1196" s="271"/>
      <c r="H1196" s="528">
        <f>SUM(H1194:H1195)</f>
        <v>2.9160000000000004</v>
      </c>
      <c r="I1196" s="215"/>
      <c r="J1196" s="217"/>
      <c r="K1196" s="79">
        <f>SUM(K1194:K1195)</f>
        <v>4231.1279999999997</v>
      </c>
      <c r="L1196" s="694"/>
      <c r="M1196" s="693"/>
      <c r="N1196" s="693"/>
    </row>
    <row r="1197" spans="1:15">
      <c r="A1197" s="531">
        <v>307</v>
      </c>
      <c r="B1197" s="113" t="s">
        <v>1034</v>
      </c>
      <c r="C1197" s="121" t="s">
        <v>1199</v>
      </c>
      <c r="D1197" s="113" t="s">
        <v>110</v>
      </c>
      <c r="E1197" s="527" t="s">
        <v>1200</v>
      </c>
      <c r="F1197" s="271">
        <v>8.0000000000000002E-3</v>
      </c>
      <c r="G1197" s="271">
        <v>2.673</v>
      </c>
      <c r="H1197" s="214">
        <v>2.665</v>
      </c>
      <c r="I1197" s="215">
        <v>4.5999999999999996</v>
      </c>
      <c r="J1197" s="217">
        <v>307</v>
      </c>
      <c r="K1197" s="122">
        <f>SUM(H1197*I1197*J1197)</f>
        <v>3763.5129999999995</v>
      </c>
      <c r="L1197" s="561"/>
      <c r="M1197" s="562"/>
      <c r="N1197" s="562"/>
      <c r="O1197" s="562"/>
    </row>
    <row r="1198" spans="1:15">
      <c r="A1198" s="129"/>
      <c r="B1198" s="698" t="s">
        <v>1201</v>
      </c>
      <c r="C1198" s="699"/>
      <c r="D1198" s="700"/>
      <c r="E1198" s="527"/>
      <c r="F1198" s="271"/>
      <c r="G1198" s="271"/>
      <c r="H1198" s="528">
        <f>SUM(H1197:H1197)</f>
        <v>2.665</v>
      </c>
      <c r="I1198" s="215"/>
      <c r="J1198" s="217"/>
      <c r="K1198" s="79">
        <f>SUM(K1197)</f>
        <v>3763.5129999999995</v>
      </c>
      <c r="L1198" s="243"/>
      <c r="M1198" s="562"/>
      <c r="N1198" s="562"/>
      <c r="O1198" s="562"/>
    </row>
    <row r="1199" spans="1:15">
      <c r="A1199" s="583"/>
      <c r="B1199" s="583"/>
      <c r="C1199" s="558"/>
      <c r="D1199" s="583"/>
      <c r="E1199" s="584"/>
      <c r="F1199" s="585"/>
      <c r="G1199" s="585"/>
      <c r="H1199" s="586"/>
      <c r="I1199" s="587"/>
      <c r="J1199" s="588"/>
      <c r="K1199" s="589"/>
      <c r="L1199" s="695"/>
      <c r="M1199" s="672"/>
      <c r="N1199" s="672"/>
      <c r="O1199" s="672"/>
    </row>
    <row r="1200" spans="1:15" ht="15.75" thickBot="1">
      <c r="A1200" s="658">
        <v>38</v>
      </c>
      <c r="B1200" s="658"/>
      <c r="C1200" s="658"/>
      <c r="D1200" s="658"/>
      <c r="E1200" s="658"/>
      <c r="F1200" s="658"/>
      <c r="G1200" s="658"/>
      <c r="H1200" s="658"/>
      <c r="I1200" s="658"/>
      <c r="J1200" s="658"/>
      <c r="K1200" s="658"/>
      <c r="L1200" s="686"/>
      <c r="M1200" s="672"/>
      <c r="N1200" s="672"/>
      <c r="O1200" s="672"/>
    </row>
    <row r="1201" spans="1:15" ht="36">
      <c r="A1201" s="177" t="s">
        <v>0</v>
      </c>
      <c r="B1201" s="178" t="s">
        <v>1</v>
      </c>
      <c r="C1201" s="179" t="s">
        <v>2</v>
      </c>
      <c r="D1201" s="180" t="s">
        <v>3</v>
      </c>
      <c r="E1201" s="179" t="s">
        <v>4</v>
      </c>
      <c r="F1201" s="687" t="s">
        <v>5</v>
      </c>
      <c r="G1201" s="688"/>
      <c r="H1201" s="181" t="s">
        <v>6</v>
      </c>
      <c r="I1201" s="182" t="s">
        <v>7</v>
      </c>
      <c r="J1201" s="183" t="s">
        <v>8</v>
      </c>
      <c r="K1201" s="393" t="s">
        <v>9</v>
      </c>
      <c r="L1201" s="540"/>
      <c r="M1201" s="539"/>
      <c r="N1201" s="539"/>
      <c r="O1201" s="539"/>
    </row>
    <row r="1202" spans="1:15" ht="15.75" thickBot="1">
      <c r="A1202" s="186" t="s">
        <v>10</v>
      </c>
      <c r="B1202" s="187"/>
      <c r="C1202" s="188"/>
      <c r="D1202" s="189"/>
      <c r="E1202" s="190"/>
      <c r="F1202" s="191" t="s">
        <v>11</v>
      </c>
      <c r="G1202" s="192" t="s">
        <v>12</v>
      </c>
      <c r="H1202" s="193" t="s">
        <v>13</v>
      </c>
      <c r="I1202" s="194" t="s">
        <v>14</v>
      </c>
      <c r="J1202" s="195" t="s">
        <v>15</v>
      </c>
      <c r="K1202" s="394" t="s">
        <v>16</v>
      </c>
      <c r="L1202" s="540"/>
      <c r="M1202" s="539"/>
      <c r="N1202" s="539"/>
      <c r="O1202" s="539"/>
    </row>
    <row r="1203" spans="1:15" ht="3.75" customHeight="1">
      <c r="A1203" s="392"/>
      <c r="B1203" s="392"/>
      <c r="C1203" s="392"/>
      <c r="D1203" s="392"/>
      <c r="E1203" s="392"/>
      <c r="F1203" s="413"/>
      <c r="G1203" s="413"/>
      <c r="H1203" s="413"/>
      <c r="I1203" s="413"/>
      <c r="J1203" s="413"/>
      <c r="K1203" s="413"/>
      <c r="L1203" s="540"/>
      <c r="M1203" s="539"/>
      <c r="N1203" s="539"/>
      <c r="O1203" s="539"/>
    </row>
    <row r="1204" spans="1:15">
      <c r="A1204" s="531">
        <v>308</v>
      </c>
      <c r="B1204" s="113" t="s">
        <v>1034</v>
      </c>
      <c r="C1204" s="121" t="s">
        <v>1202</v>
      </c>
      <c r="D1204" s="113" t="s">
        <v>110</v>
      </c>
      <c r="E1204" s="527" t="s">
        <v>1203</v>
      </c>
      <c r="F1204" s="271">
        <v>5.4139999999999997</v>
      </c>
      <c r="G1204" s="271">
        <v>7.9139999999999997</v>
      </c>
      <c r="H1204" s="214">
        <v>2.5</v>
      </c>
      <c r="I1204" s="215">
        <v>4.7</v>
      </c>
      <c r="J1204" s="217">
        <v>310</v>
      </c>
      <c r="K1204" s="122">
        <f>SUM(H1204*I1204*J1204)</f>
        <v>3642.5</v>
      </c>
      <c r="L1204" s="540"/>
      <c r="M1204" s="539"/>
      <c r="N1204" s="539"/>
      <c r="O1204" s="539"/>
    </row>
    <row r="1205" spans="1:15">
      <c r="A1205" s="532"/>
      <c r="B1205" s="698" t="s">
        <v>1204</v>
      </c>
      <c r="C1205" s="699"/>
      <c r="D1205" s="700"/>
      <c r="E1205" s="527"/>
      <c r="F1205" s="271"/>
      <c r="G1205" s="271"/>
      <c r="H1205" s="528">
        <f>SUM(H1204:H1204)</f>
        <v>2.5</v>
      </c>
      <c r="I1205" s="215"/>
      <c r="J1205" s="217"/>
      <c r="K1205" s="79">
        <f>SUM(K1204)</f>
        <v>3642.5</v>
      </c>
      <c r="L1205" s="540"/>
      <c r="M1205" s="539"/>
      <c r="N1205" s="539"/>
      <c r="O1205" s="539"/>
    </row>
    <row r="1206" spans="1:15">
      <c r="A1206" s="531">
        <v>309</v>
      </c>
      <c r="B1206" s="113" t="s">
        <v>1034</v>
      </c>
      <c r="C1206" s="121" t="s">
        <v>1205</v>
      </c>
      <c r="D1206" s="113" t="s">
        <v>110</v>
      </c>
      <c r="E1206" s="527" t="s">
        <v>1206</v>
      </c>
      <c r="F1206" s="271">
        <v>0.02</v>
      </c>
      <c r="G1206" s="271">
        <v>2.57</v>
      </c>
      <c r="H1206" s="214">
        <v>2.5499999999999998</v>
      </c>
      <c r="I1206" s="215">
        <v>5.3</v>
      </c>
      <c r="J1206" s="217">
        <v>305</v>
      </c>
      <c r="K1206" s="122">
        <f>SUM(H1206*I1206*J1206)</f>
        <v>4122.0749999999998</v>
      </c>
      <c r="L1206" s="669"/>
      <c r="M1206" s="672"/>
      <c r="N1206" s="672"/>
      <c r="O1206" s="672"/>
    </row>
    <row r="1207" spans="1:15">
      <c r="A1207" s="129"/>
      <c r="B1207" s="689" t="s">
        <v>1207</v>
      </c>
      <c r="C1207" s="696"/>
      <c r="D1207" s="697"/>
      <c r="E1207" s="270"/>
      <c r="F1207" s="271"/>
      <c r="G1207" s="271"/>
      <c r="H1207" s="528">
        <f>SUM(H1206:H1206)</f>
        <v>2.5499999999999998</v>
      </c>
      <c r="I1207" s="215"/>
      <c r="J1207" s="217"/>
      <c r="K1207" s="79">
        <f>SUM(K1206)</f>
        <v>4122.0749999999998</v>
      </c>
      <c r="L1207" s="673"/>
      <c r="M1207" s="672"/>
      <c r="N1207" s="672"/>
      <c r="O1207" s="672"/>
    </row>
    <row r="1208" spans="1:15">
      <c r="A1208" s="532">
        <v>310</v>
      </c>
      <c r="B1208" s="113" t="s">
        <v>1034</v>
      </c>
      <c r="C1208" s="121" t="s">
        <v>1208</v>
      </c>
      <c r="D1208" s="113" t="s">
        <v>110</v>
      </c>
      <c r="E1208" s="527" t="s">
        <v>1209</v>
      </c>
      <c r="F1208" s="271">
        <v>0.10299999999999999</v>
      </c>
      <c r="G1208" s="271">
        <v>1.0740000000000001</v>
      </c>
      <c r="H1208" s="214">
        <v>0.94499999999999995</v>
      </c>
      <c r="I1208" s="215">
        <v>3.9</v>
      </c>
      <c r="J1208" s="217">
        <v>326</v>
      </c>
      <c r="K1208" s="122">
        <f>SUM(H1208*I1208*J1208)</f>
        <v>1201.473</v>
      </c>
      <c r="L1208" s="669"/>
      <c r="M1208" s="672"/>
      <c r="N1208" s="672"/>
      <c r="O1208" s="672"/>
    </row>
    <row r="1209" spans="1:15">
      <c r="A1209" s="532"/>
      <c r="B1209" s="689" t="s">
        <v>1210</v>
      </c>
      <c r="C1209" s="690"/>
      <c r="D1209" s="691"/>
      <c r="E1209" s="527"/>
      <c r="F1209" s="271"/>
      <c r="G1209" s="271"/>
      <c r="H1209" s="528">
        <f>SUM(H1208:H1208)</f>
        <v>0.94499999999999995</v>
      </c>
      <c r="I1209" s="215"/>
      <c r="J1209" s="217"/>
      <c r="K1209" s="79">
        <f>SUM(K1208)</f>
        <v>1201.473</v>
      </c>
      <c r="L1209" s="673"/>
      <c r="M1209" s="672"/>
      <c r="N1209" s="672"/>
      <c r="O1209" s="672"/>
    </row>
    <row r="1210" spans="1:15">
      <c r="A1210" s="531">
        <v>311</v>
      </c>
      <c r="B1210" s="113" t="s">
        <v>1034</v>
      </c>
      <c r="C1210" s="121" t="s">
        <v>1211</v>
      </c>
      <c r="D1210" s="113" t="s">
        <v>110</v>
      </c>
      <c r="E1210" s="527" t="s">
        <v>1212</v>
      </c>
      <c r="F1210" s="271">
        <v>5.0000000000000001E-3</v>
      </c>
      <c r="G1210" s="271">
        <v>0.82299999999999995</v>
      </c>
      <c r="H1210" s="214">
        <v>0.81799999999999995</v>
      </c>
      <c r="I1210" s="215">
        <v>4.0999999999999996</v>
      </c>
      <c r="J1210" s="217">
        <v>327</v>
      </c>
      <c r="K1210" s="122">
        <f>SUM(H1210*I1210*J1210)</f>
        <v>1096.6925999999999</v>
      </c>
      <c r="L1210" s="669"/>
      <c r="M1210" s="672"/>
      <c r="N1210" s="672"/>
      <c r="O1210" s="672"/>
    </row>
    <row r="1211" spans="1:15">
      <c r="A1211" s="129"/>
      <c r="B1211" s="689" t="s">
        <v>1213</v>
      </c>
      <c r="C1211" s="690"/>
      <c r="D1211" s="691"/>
      <c r="E1211" s="527"/>
      <c r="F1211" s="271"/>
      <c r="G1211" s="271"/>
      <c r="H1211" s="528">
        <f>SUM(H1210:H1210)</f>
        <v>0.81799999999999995</v>
      </c>
      <c r="I1211" s="215"/>
      <c r="J1211" s="217"/>
      <c r="K1211" s="79">
        <f>SUM(K1210)</f>
        <v>1096.6925999999999</v>
      </c>
      <c r="L1211" s="673"/>
      <c r="M1211" s="672"/>
      <c r="N1211" s="672"/>
      <c r="O1211" s="672"/>
    </row>
    <row r="1212" spans="1:15">
      <c r="A1212" s="532">
        <v>312</v>
      </c>
      <c r="B1212" s="113" t="s">
        <v>1034</v>
      </c>
      <c r="C1212" s="121" t="s">
        <v>893</v>
      </c>
      <c r="D1212" s="113" t="s">
        <v>110</v>
      </c>
      <c r="E1212" s="527" t="s">
        <v>1214</v>
      </c>
      <c r="F1212" s="271">
        <v>0.34799999999999998</v>
      </c>
      <c r="G1212" s="271">
        <v>3.9660000000000002</v>
      </c>
      <c r="H1212" s="214">
        <v>3.6179999999999999</v>
      </c>
      <c r="I1212" s="215">
        <v>4.9000000000000004</v>
      </c>
      <c r="J1212" s="217">
        <v>309</v>
      </c>
      <c r="K1212" s="122">
        <f>SUM(H1212*I1212*J1212)</f>
        <v>5478.0138000000006</v>
      </c>
      <c r="L1212" s="692"/>
      <c r="M1212" s="693"/>
    </row>
    <row r="1213" spans="1:15">
      <c r="A1213" s="532"/>
      <c r="B1213" s="113" t="s">
        <v>1034</v>
      </c>
      <c r="C1213" s="121" t="s">
        <v>893</v>
      </c>
      <c r="D1213" s="113" t="s">
        <v>110</v>
      </c>
      <c r="E1213" s="527" t="s">
        <v>1214</v>
      </c>
      <c r="F1213" s="271">
        <v>4.3280000000000003</v>
      </c>
      <c r="G1213" s="271">
        <v>4.8410000000000002</v>
      </c>
      <c r="H1213" s="214">
        <v>0.51300000000000001</v>
      </c>
      <c r="I1213" s="215">
        <v>4.5999999999999996</v>
      </c>
      <c r="J1213" s="217">
        <v>309</v>
      </c>
      <c r="K1213" s="122">
        <f>SUM(H1213*I1213*J1213)</f>
        <v>729.17819999999995</v>
      </c>
      <c r="L1213" s="694"/>
      <c r="M1213" s="693"/>
    </row>
    <row r="1214" spans="1:15">
      <c r="A1214" s="532"/>
      <c r="B1214" s="689" t="s">
        <v>906</v>
      </c>
      <c r="C1214" s="690"/>
      <c r="D1214" s="691"/>
      <c r="E1214" s="527"/>
      <c r="F1214" s="271"/>
      <c r="G1214" s="271"/>
      <c r="H1214" s="528">
        <f>SUM(H1212:H1213)</f>
        <v>4.1310000000000002</v>
      </c>
      <c r="I1214" s="215"/>
      <c r="J1214" s="217"/>
      <c r="K1214" s="79">
        <f>SUM(K1212:K1213)</f>
        <v>6207.1920000000009</v>
      </c>
      <c r="L1214" s="694"/>
      <c r="M1214" s="693"/>
    </row>
    <row r="1215" spans="1:15">
      <c r="A1215" s="531">
        <v>313</v>
      </c>
      <c r="B1215" s="113" t="s">
        <v>1034</v>
      </c>
      <c r="C1215" s="121" t="s">
        <v>1215</v>
      </c>
      <c r="D1215" s="113" t="s">
        <v>110</v>
      </c>
      <c r="E1215" s="527" t="s">
        <v>1216</v>
      </c>
      <c r="F1215" s="271">
        <v>6.9269999999999996</v>
      </c>
      <c r="G1215" s="271">
        <v>8.4049999999999994</v>
      </c>
      <c r="H1215" s="214">
        <v>1.478</v>
      </c>
      <c r="I1215" s="215">
        <v>5.2</v>
      </c>
      <c r="J1215" s="217">
        <v>309</v>
      </c>
      <c r="K1215" s="122">
        <f>SUM(H1215*I1215*J1215)</f>
        <v>2374.8503999999998</v>
      </c>
      <c r="L1215" s="669"/>
      <c r="M1215" s="672"/>
      <c r="N1215" s="672"/>
      <c r="O1215" s="672"/>
    </row>
    <row r="1216" spans="1:15">
      <c r="A1216" s="129"/>
      <c r="B1216" s="689" t="s">
        <v>1217</v>
      </c>
      <c r="C1216" s="690"/>
      <c r="D1216" s="691"/>
      <c r="E1216" s="527"/>
      <c r="F1216" s="271"/>
      <c r="G1216" s="271"/>
      <c r="H1216" s="528">
        <f>SUM(H1215:H1215)</f>
        <v>1.478</v>
      </c>
      <c r="I1216" s="215"/>
      <c r="J1216" s="217"/>
      <c r="K1216" s="79">
        <f>SUM(K1215)</f>
        <v>2374.8503999999998</v>
      </c>
      <c r="L1216" s="673"/>
      <c r="M1216" s="672"/>
      <c r="N1216" s="672"/>
      <c r="O1216" s="672"/>
    </row>
    <row r="1217" spans="1:16">
      <c r="A1217" s="532">
        <v>314</v>
      </c>
      <c r="B1217" s="113" t="s">
        <v>1034</v>
      </c>
      <c r="C1217" s="121" t="s">
        <v>1218</v>
      </c>
      <c r="D1217" s="113" t="s">
        <v>110</v>
      </c>
      <c r="E1217" s="527" t="s">
        <v>1219</v>
      </c>
      <c r="F1217" s="271">
        <v>8.9999999999999993E-3</v>
      </c>
      <c r="G1217" s="271">
        <v>2.153</v>
      </c>
      <c r="H1217" s="214">
        <v>2.1440000000000001</v>
      </c>
      <c r="I1217" s="215">
        <v>5</v>
      </c>
      <c r="J1217" s="217">
        <v>314</v>
      </c>
      <c r="K1217" s="122">
        <f>SUM(H1217*I1217*J1217)</f>
        <v>3366.0800000000004</v>
      </c>
      <c r="L1217" s="669"/>
      <c r="M1217" s="672"/>
      <c r="N1217" s="672"/>
      <c r="O1217" s="672"/>
    </row>
    <row r="1218" spans="1:16">
      <c r="A1218" s="532"/>
      <c r="B1218" s="689" t="s">
        <v>1220</v>
      </c>
      <c r="C1218" s="690"/>
      <c r="D1218" s="691"/>
      <c r="E1218" s="527"/>
      <c r="F1218" s="271"/>
      <c r="G1218" s="271"/>
      <c r="H1218" s="528">
        <f>SUM(H1217:H1217)</f>
        <v>2.1440000000000001</v>
      </c>
      <c r="I1218" s="215"/>
      <c r="J1218" s="217"/>
      <c r="K1218" s="79">
        <f>SUM(K1217)</f>
        <v>3366.0800000000004</v>
      </c>
      <c r="L1218" s="673"/>
      <c r="M1218" s="672"/>
      <c r="N1218" s="672"/>
      <c r="O1218" s="672"/>
    </row>
    <row r="1219" spans="1:16">
      <c r="A1219" s="531">
        <v>315</v>
      </c>
      <c r="B1219" s="113" t="s">
        <v>1034</v>
      </c>
      <c r="C1219" s="121" t="s">
        <v>1221</v>
      </c>
      <c r="D1219" s="113" t="s">
        <v>110</v>
      </c>
      <c r="E1219" s="527" t="s">
        <v>1222</v>
      </c>
      <c r="F1219" s="271">
        <v>0</v>
      </c>
      <c r="G1219" s="271">
        <v>0.752</v>
      </c>
      <c r="H1219" s="214">
        <v>0.752</v>
      </c>
      <c r="I1219" s="215">
        <v>6.7</v>
      </c>
      <c r="J1219" s="217">
        <v>400</v>
      </c>
      <c r="K1219" s="122">
        <f>SUM(H1219*I1219*J1219)</f>
        <v>2015.3600000000001</v>
      </c>
      <c r="L1219" s="692"/>
      <c r="M1219" s="693"/>
      <c r="N1219" s="693"/>
    </row>
    <row r="1220" spans="1:16">
      <c r="A1220" s="532"/>
      <c r="B1220" s="113" t="s">
        <v>1034</v>
      </c>
      <c r="C1220" s="121" t="s">
        <v>1221</v>
      </c>
      <c r="D1220" s="113" t="s">
        <v>110</v>
      </c>
      <c r="E1220" s="527" t="s">
        <v>1222</v>
      </c>
      <c r="F1220" s="271">
        <v>1.1419999999999999</v>
      </c>
      <c r="G1220" s="271">
        <v>4.0439999999999996</v>
      </c>
      <c r="H1220" s="214">
        <v>2.0529999999999999</v>
      </c>
      <c r="I1220" s="215">
        <v>6.3</v>
      </c>
      <c r="J1220" s="217">
        <v>370</v>
      </c>
      <c r="K1220" s="122">
        <f>SUM(H1220*I1220*J1220)</f>
        <v>4785.5429999999997</v>
      </c>
      <c r="L1220" s="694"/>
      <c r="M1220" s="693"/>
      <c r="N1220" s="693"/>
    </row>
    <row r="1221" spans="1:16">
      <c r="A1221" s="532"/>
      <c r="B1221" s="113" t="s">
        <v>1034</v>
      </c>
      <c r="C1221" s="121" t="s">
        <v>1221</v>
      </c>
      <c r="D1221" s="113" t="s">
        <v>110</v>
      </c>
      <c r="E1221" s="527" t="s">
        <v>1222</v>
      </c>
      <c r="F1221" s="271">
        <v>4.2729999999999997</v>
      </c>
      <c r="G1221" s="271">
        <v>5.5469999999999997</v>
      </c>
      <c r="H1221" s="214">
        <v>1.274</v>
      </c>
      <c r="I1221" s="215">
        <v>5.2</v>
      </c>
      <c r="J1221" s="217">
        <v>364</v>
      </c>
      <c r="K1221" s="122">
        <f>SUM(H1221*I1221*J1221)</f>
        <v>2411.4272000000001</v>
      </c>
      <c r="L1221" s="694"/>
      <c r="M1221" s="693"/>
      <c r="N1221" s="693"/>
    </row>
    <row r="1222" spans="1:16">
      <c r="A1222" s="532"/>
      <c r="B1222" s="113" t="s">
        <v>1034</v>
      </c>
      <c r="C1222" s="121" t="s">
        <v>1221</v>
      </c>
      <c r="D1222" s="113" t="s">
        <v>110</v>
      </c>
      <c r="E1222" s="527" t="s">
        <v>1222</v>
      </c>
      <c r="F1222" s="271">
        <v>6.1269999999999998</v>
      </c>
      <c r="G1222" s="271">
        <v>7.9089999999999998</v>
      </c>
      <c r="H1222" s="214">
        <v>1.782</v>
      </c>
      <c r="I1222" s="215">
        <v>5.6</v>
      </c>
      <c r="J1222" s="217">
        <v>364</v>
      </c>
      <c r="K1222" s="122">
        <f>SUM(H1222*I1222*J1222)</f>
        <v>3632.4287999999997</v>
      </c>
      <c r="L1222" s="694"/>
      <c r="M1222" s="693"/>
      <c r="N1222" s="693"/>
    </row>
    <row r="1223" spans="1:16">
      <c r="A1223" s="532"/>
      <c r="B1223" s="113" t="s">
        <v>1034</v>
      </c>
      <c r="C1223" s="121" t="s">
        <v>1221</v>
      </c>
      <c r="D1223" s="113" t="s">
        <v>110</v>
      </c>
      <c r="E1223" s="527" t="s">
        <v>1222</v>
      </c>
      <c r="F1223" s="271">
        <v>8.1489999999999991</v>
      </c>
      <c r="G1223" s="271">
        <v>9.923</v>
      </c>
      <c r="H1223" s="214">
        <v>1.335</v>
      </c>
      <c r="I1223" s="215">
        <v>5.4</v>
      </c>
      <c r="J1223" s="217">
        <v>364</v>
      </c>
      <c r="K1223" s="122">
        <f>SUM(H1223*I1223*J1223)</f>
        <v>2624.076</v>
      </c>
      <c r="L1223" s="694"/>
      <c r="M1223" s="693"/>
      <c r="N1223" s="693"/>
    </row>
    <row r="1224" spans="1:16">
      <c r="A1224" s="129"/>
      <c r="B1224" s="689" t="s">
        <v>1223</v>
      </c>
      <c r="C1224" s="690"/>
      <c r="D1224" s="691"/>
      <c r="E1224" s="527"/>
      <c r="F1224" s="271"/>
      <c r="G1224" s="271"/>
      <c r="H1224" s="528">
        <f>SUM(H1219:H1223)</f>
        <v>7.1959999999999997</v>
      </c>
      <c r="I1224" s="215"/>
      <c r="J1224" s="217"/>
      <c r="K1224" s="79">
        <f>SUM(K1219:K1223)</f>
        <v>15468.834999999999</v>
      </c>
      <c r="L1224" s="694"/>
      <c r="M1224" s="693"/>
      <c r="N1224" s="693"/>
    </row>
    <row r="1225" spans="1:16">
      <c r="A1225" s="531">
        <v>316</v>
      </c>
      <c r="B1225" s="113" t="s">
        <v>1034</v>
      </c>
      <c r="C1225" s="121" t="s">
        <v>1224</v>
      </c>
      <c r="D1225" s="113" t="s">
        <v>110</v>
      </c>
      <c r="E1225" s="527" t="s">
        <v>1225</v>
      </c>
      <c r="F1225" s="271">
        <v>7.0000000000000001E-3</v>
      </c>
      <c r="G1225" s="271">
        <v>2.42</v>
      </c>
      <c r="H1225" s="214">
        <v>2.4049999999999998</v>
      </c>
      <c r="I1225" s="215">
        <v>5.4</v>
      </c>
      <c r="J1225" s="217">
        <v>310</v>
      </c>
      <c r="K1225" s="122">
        <f>SUM(H1225*I1225*J1225)</f>
        <v>4025.9700000000003</v>
      </c>
      <c r="L1225" s="692"/>
      <c r="M1225" s="693"/>
    </row>
    <row r="1226" spans="1:16">
      <c r="A1226" s="532"/>
      <c r="B1226" s="113" t="s">
        <v>1034</v>
      </c>
      <c r="C1226" s="121" t="s">
        <v>1224</v>
      </c>
      <c r="D1226" s="113" t="s">
        <v>110</v>
      </c>
      <c r="E1226" s="527" t="s">
        <v>1225</v>
      </c>
      <c r="F1226" s="271">
        <v>2.42</v>
      </c>
      <c r="G1226" s="271">
        <v>3.9369999999999998</v>
      </c>
      <c r="H1226" s="214">
        <v>1.5169999999999999</v>
      </c>
      <c r="I1226" s="215">
        <v>5.7</v>
      </c>
      <c r="J1226" s="217">
        <v>329</v>
      </c>
      <c r="K1226" s="122">
        <f>SUM(H1226*I1226*J1226)</f>
        <v>2844.8301000000001</v>
      </c>
      <c r="L1226" s="694"/>
      <c r="M1226" s="693"/>
    </row>
    <row r="1227" spans="1:16">
      <c r="A1227" s="129"/>
      <c r="B1227" s="698" t="s">
        <v>1226</v>
      </c>
      <c r="C1227" s="699"/>
      <c r="D1227" s="700"/>
      <c r="E1227" s="270"/>
      <c r="F1227" s="271"/>
      <c r="G1227" s="271"/>
      <c r="H1227" s="528">
        <f>SUM(H1225:H1226)</f>
        <v>3.9219999999999997</v>
      </c>
      <c r="I1227" s="215"/>
      <c r="J1227" s="217"/>
      <c r="K1227" s="79">
        <f>SUM(K1225:K1226)</f>
        <v>6870.8001000000004</v>
      </c>
      <c r="L1227" s="694"/>
      <c r="M1227" s="693"/>
    </row>
    <row r="1228" spans="1:16">
      <c r="A1228" s="63">
        <v>317</v>
      </c>
      <c r="B1228" s="14"/>
      <c r="C1228" s="34" t="s">
        <v>1061</v>
      </c>
      <c r="D1228" s="14" t="s">
        <v>43</v>
      </c>
      <c r="E1228" s="67" t="s">
        <v>1062</v>
      </c>
      <c r="F1228" s="68">
        <v>2.004</v>
      </c>
      <c r="G1228" s="68">
        <v>3.5049999999999999</v>
      </c>
      <c r="H1228" s="35">
        <f>G1228-F1228</f>
        <v>1.5009999999999999</v>
      </c>
      <c r="I1228" s="146">
        <v>4.3</v>
      </c>
      <c r="J1228" s="37">
        <v>480</v>
      </c>
      <c r="K1228" s="19">
        <f>SUM(H1228*I1228*J1228)</f>
        <v>3098.0639999999994</v>
      </c>
      <c r="L1228" s="681"/>
      <c r="M1228" s="672"/>
      <c r="N1228" s="672"/>
      <c r="O1228" s="672"/>
      <c r="P1228" s="672"/>
    </row>
    <row r="1229" spans="1:16">
      <c r="A1229" s="64"/>
      <c r="B1229" s="682" t="s">
        <v>1063</v>
      </c>
      <c r="C1229" s="683"/>
      <c r="D1229" s="684"/>
      <c r="E1229" s="257"/>
      <c r="F1229" s="68"/>
      <c r="G1229" s="68"/>
      <c r="H1229" s="38">
        <f>SUM(H1228)</f>
        <v>1.5009999999999999</v>
      </c>
      <c r="I1229" s="146"/>
      <c r="J1229" s="37"/>
      <c r="K1229" s="20">
        <f>SUM(K1228)</f>
        <v>3098.0639999999994</v>
      </c>
      <c r="L1229" s="673"/>
      <c r="M1229" s="672"/>
      <c r="N1229" s="672"/>
      <c r="O1229" s="672"/>
      <c r="P1229" s="672"/>
    </row>
    <row r="1230" spans="1:16">
      <c r="A1230" s="63">
        <v>318</v>
      </c>
      <c r="B1230" s="14"/>
      <c r="C1230" s="34" t="s">
        <v>1064</v>
      </c>
      <c r="D1230" s="14" t="s">
        <v>43</v>
      </c>
      <c r="E1230" s="67" t="s">
        <v>1065</v>
      </c>
      <c r="F1230" s="68">
        <v>0</v>
      </c>
      <c r="G1230" s="68">
        <v>1.1739999999999999</v>
      </c>
      <c r="H1230" s="35">
        <f>G1230-F1230</f>
        <v>1.1739999999999999</v>
      </c>
      <c r="I1230" s="146">
        <v>3.5</v>
      </c>
      <c r="J1230" s="37">
        <v>480</v>
      </c>
      <c r="K1230" s="19">
        <f>SUM(H1230*I1230*J1230)</f>
        <v>1972.32</v>
      </c>
      <c r="L1230" s="681"/>
      <c r="M1230" s="672"/>
      <c r="N1230" s="672"/>
      <c r="O1230" s="672"/>
      <c r="P1230" s="672"/>
    </row>
    <row r="1231" spans="1:16">
      <c r="A1231" s="64"/>
      <c r="B1231" s="682" t="s">
        <v>1066</v>
      </c>
      <c r="C1231" s="683"/>
      <c r="D1231" s="684"/>
      <c r="E1231" s="257"/>
      <c r="F1231" s="68"/>
      <c r="G1231" s="68"/>
      <c r="H1231" s="38">
        <f>SUM(H1230)</f>
        <v>1.1739999999999999</v>
      </c>
      <c r="I1231" s="146"/>
      <c r="J1231" s="37"/>
      <c r="K1231" s="20">
        <f>SUM(K1230)</f>
        <v>1972.32</v>
      </c>
      <c r="L1231" s="673"/>
      <c r="M1231" s="672"/>
      <c r="N1231" s="672"/>
      <c r="O1231" s="672"/>
      <c r="P1231" s="672"/>
    </row>
    <row r="1232" spans="1:16">
      <c r="A1232" s="63">
        <v>319</v>
      </c>
      <c r="B1232" s="14"/>
      <c r="C1232" s="34" t="s">
        <v>1067</v>
      </c>
      <c r="D1232" s="14" t="s">
        <v>43</v>
      </c>
      <c r="E1232" s="67" t="s">
        <v>1068</v>
      </c>
      <c r="F1232" s="68">
        <v>0</v>
      </c>
      <c r="G1232" s="68">
        <v>1.506</v>
      </c>
      <c r="H1232" s="35">
        <f>G1232-F1232</f>
        <v>1.506</v>
      </c>
      <c r="I1232" s="146">
        <v>3.5</v>
      </c>
      <c r="J1232" s="37">
        <v>480</v>
      </c>
      <c r="K1232" s="19">
        <f>SUM(H1232*I1232*J1232)</f>
        <v>2530.08</v>
      </c>
      <c r="L1232" s="563"/>
      <c r="M1232" s="562"/>
      <c r="N1232" s="562"/>
      <c r="O1232" s="562"/>
      <c r="P1232" s="562"/>
    </row>
    <row r="1233" spans="1:16">
      <c r="A1233" s="64"/>
      <c r="B1233" s="682" t="s">
        <v>1069</v>
      </c>
      <c r="C1233" s="683"/>
      <c r="D1233" s="684"/>
      <c r="E1233" s="257"/>
      <c r="F1233" s="68"/>
      <c r="G1233" s="68"/>
      <c r="H1233" s="38">
        <f>SUM(H1232)</f>
        <v>1.506</v>
      </c>
      <c r="I1233" s="146"/>
      <c r="J1233" s="37"/>
      <c r="K1233" s="20">
        <f>SUM(K1232)</f>
        <v>2530.08</v>
      </c>
      <c r="L1233" s="243"/>
      <c r="M1233" s="562"/>
      <c r="N1233" s="562"/>
      <c r="O1233" s="562"/>
      <c r="P1233" s="562"/>
    </row>
    <row r="1234" spans="1:16">
      <c r="A1234" s="104"/>
      <c r="B1234" s="104"/>
      <c r="C1234" s="337"/>
      <c r="D1234" s="104"/>
      <c r="E1234" s="591"/>
      <c r="F1234" s="365"/>
      <c r="G1234" s="365"/>
      <c r="H1234" s="546"/>
      <c r="I1234" s="381"/>
      <c r="J1234" s="383"/>
      <c r="K1234" s="339"/>
      <c r="L1234" s="685"/>
      <c r="M1234" s="672"/>
      <c r="N1234" s="672"/>
      <c r="O1234" s="672"/>
      <c r="P1234" s="672"/>
    </row>
    <row r="1235" spans="1:16" ht="15.75" thickBot="1">
      <c r="A1235" s="658">
        <v>39</v>
      </c>
      <c r="B1235" s="658"/>
      <c r="C1235" s="658"/>
      <c r="D1235" s="658"/>
      <c r="E1235" s="658"/>
      <c r="F1235" s="658"/>
      <c r="G1235" s="658"/>
      <c r="H1235" s="658"/>
      <c r="I1235" s="658"/>
      <c r="J1235" s="658"/>
      <c r="K1235" s="658"/>
      <c r="L1235" s="686"/>
      <c r="M1235" s="672"/>
      <c r="N1235" s="672"/>
      <c r="O1235" s="672"/>
      <c r="P1235" s="672"/>
    </row>
    <row r="1236" spans="1:16" ht="36">
      <c r="A1236" s="177" t="s">
        <v>0</v>
      </c>
      <c r="B1236" s="178" t="s">
        <v>1</v>
      </c>
      <c r="C1236" s="179" t="s">
        <v>2</v>
      </c>
      <c r="D1236" s="180" t="s">
        <v>3</v>
      </c>
      <c r="E1236" s="179" t="s">
        <v>4</v>
      </c>
      <c r="F1236" s="687" t="s">
        <v>5</v>
      </c>
      <c r="G1236" s="688"/>
      <c r="H1236" s="181" t="s">
        <v>6</v>
      </c>
      <c r="I1236" s="182" t="s">
        <v>7</v>
      </c>
      <c r="J1236" s="183" t="s">
        <v>8</v>
      </c>
      <c r="K1236" s="393" t="s">
        <v>9</v>
      </c>
      <c r="L1236" s="540"/>
      <c r="M1236" s="539"/>
      <c r="N1236" s="539"/>
      <c r="O1236" s="539"/>
      <c r="P1236" s="539"/>
    </row>
    <row r="1237" spans="1:16" ht="15.75" thickBot="1">
      <c r="A1237" s="186" t="s">
        <v>10</v>
      </c>
      <c r="B1237" s="187"/>
      <c r="C1237" s="188"/>
      <c r="D1237" s="189"/>
      <c r="E1237" s="190"/>
      <c r="F1237" s="191" t="s">
        <v>11</v>
      </c>
      <c r="G1237" s="192" t="s">
        <v>12</v>
      </c>
      <c r="H1237" s="193" t="s">
        <v>13</v>
      </c>
      <c r="I1237" s="194" t="s">
        <v>14</v>
      </c>
      <c r="J1237" s="195" t="s">
        <v>15</v>
      </c>
      <c r="K1237" s="394" t="s">
        <v>16</v>
      </c>
      <c r="L1237" s="540"/>
      <c r="M1237" s="539"/>
      <c r="N1237" s="539"/>
      <c r="O1237" s="539"/>
      <c r="P1237" s="539"/>
    </row>
    <row r="1238" spans="1:16" ht="3.75" customHeight="1">
      <c r="A1238" s="392"/>
      <c r="B1238" s="392"/>
      <c r="C1238" s="392"/>
      <c r="D1238" s="392"/>
      <c r="E1238" s="392"/>
      <c r="F1238" s="413"/>
      <c r="G1238" s="413"/>
      <c r="H1238" s="413"/>
      <c r="I1238" s="413"/>
      <c r="J1238" s="413"/>
      <c r="K1238" s="413"/>
      <c r="L1238" s="540"/>
      <c r="M1238" s="539"/>
      <c r="N1238" s="539"/>
      <c r="O1238" s="539"/>
      <c r="P1238" s="539"/>
    </row>
    <row r="1239" spans="1:16">
      <c r="A1239" s="63">
        <v>320</v>
      </c>
      <c r="B1239" s="14"/>
      <c r="C1239" s="34" t="s">
        <v>1070</v>
      </c>
      <c r="D1239" s="14" t="s">
        <v>43</v>
      </c>
      <c r="E1239" s="67" t="s">
        <v>1071</v>
      </c>
      <c r="F1239" s="68">
        <v>0</v>
      </c>
      <c r="G1239" s="68">
        <v>1.925</v>
      </c>
      <c r="H1239" s="35">
        <f>G1239-F1239</f>
        <v>1.925</v>
      </c>
      <c r="I1239" s="146">
        <v>3.8</v>
      </c>
      <c r="J1239" s="37">
        <v>480</v>
      </c>
      <c r="K1239" s="19">
        <f>SUM(H1239*I1239*J1239)</f>
        <v>3511.2</v>
      </c>
      <c r="L1239" s="540"/>
      <c r="M1239" s="539"/>
      <c r="N1239" s="539"/>
      <c r="O1239" s="539"/>
      <c r="P1239" s="539"/>
    </row>
    <row r="1240" spans="1:16">
      <c r="A1240" s="64"/>
      <c r="B1240" s="682" t="s">
        <v>1072</v>
      </c>
      <c r="C1240" s="683"/>
      <c r="D1240" s="684"/>
      <c r="E1240" s="257"/>
      <c r="F1240" s="68"/>
      <c r="G1240" s="68"/>
      <c r="H1240" s="38">
        <f>SUM(H1239)</f>
        <v>1.925</v>
      </c>
      <c r="I1240" s="146"/>
      <c r="J1240" s="37"/>
      <c r="K1240" s="20">
        <f>SUM(K1239)</f>
        <v>3511.2</v>
      </c>
      <c r="L1240" s="540"/>
      <c r="M1240" s="539"/>
      <c r="N1240" s="539"/>
      <c r="O1240" s="539"/>
      <c r="P1240" s="539"/>
    </row>
    <row r="1241" spans="1:16">
      <c r="A1241" s="63">
        <v>321</v>
      </c>
      <c r="B1241" s="14"/>
      <c r="C1241" s="34" t="s">
        <v>1073</v>
      </c>
      <c r="D1241" s="14" t="s">
        <v>43</v>
      </c>
      <c r="E1241" s="67" t="s">
        <v>1074</v>
      </c>
      <c r="F1241" s="68">
        <v>0</v>
      </c>
      <c r="G1241" s="68">
        <v>0.94599999999999995</v>
      </c>
      <c r="H1241" s="35">
        <f>G1241-F1241</f>
        <v>0.94599999999999995</v>
      </c>
      <c r="I1241" s="146">
        <v>4.2</v>
      </c>
      <c r="J1241" s="37">
        <v>480</v>
      </c>
      <c r="K1241" s="19">
        <f>SUM(H1241*I1241*J1241)</f>
        <v>1907.136</v>
      </c>
      <c r="L1241" s="681"/>
      <c r="M1241" s="672"/>
      <c r="N1241" s="672"/>
      <c r="O1241" s="672"/>
      <c r="P1241" s="672"/>
    </row>
    <row r="1242" spans="1:16">
      <c r="A1242" s="64"/>
      <c r="B1242" s="682" t="s">
        <v>1075</v>
      </c>
      <c r="C1242" s="683"/>
      <c r="D1242" s="684"/>
      <c r="E1242" s="257"/>
      <c r="F1242" s="68"/>
      <c r="G1242" s="68"/>
      <c r="H1242" s="38">
        <f>SUM(H1241)</f>
        <v>0.94599999999999995</v>
      </c>
      <c r="I1242" s="146"/>
      <c r="J1242" s="37"/>
      <c r="K1242" s="20">
        <f>SUM(K1241)</f>
        <v>1907.136</v>
      </c>
      <c r="L1242" s="673"/>
      <c r="M1242" s="672"/>
      <c r="N1242" s="672"/>
      <c r="O1242" s="672"/>
      <c r="P1242" s="672"/>
    </row>
    <row r="1243" spans="1:16">
      <c r="A1243" s="63">
        <v>322</v>
      </c>
      <c r="B1243" s="14"/>
      <c r="C1243" s="34" t="s">
        <v>1076</v>
      </c>
      <c r="D1243" s="14" t="s">
        <v>43</v>
      </c>
      <c r="E1243" s="67" t="s">
        <v>1077</v>
      </c>
      <c r="F1243" s="68">
        <v>0</v>
      </c>
      <c r="G1243" s="68">
        <v>3.2229999999999999</v>
      </c>
      <c r="H1243" s="35">
        <f>G1243-F1243</f>
        <v>3.2229999999999999</v>
      </c>
      <c r="I1243" s="146">
        <v>4.5</v>
      </c>
      <c r="J1243" s="37">
        <v>480</v>
      </c>
      <c r="K1243" s="19">
        <f>SUM(H1243*I1243*J1243)</f>
        <v>6961.6799999999994</v>
      </c>
      <c r="L1243" s="681"/>
      <c r="M1243" s="672"/>
      <c r="N1243" s="672"/>
      <c r="O1243" s="672"/>
      <c r="P1243" s="672"/>
    </row>
    <row r="1244" spans="1:16">
      <c r="A1244" s="64"/>
      <c r="B1244" s="682" t="s">
        <v>1078</v>
      </c>
      <c r="C1244" s="683"/>
      <c r="D1244" s="684"/>
      <c r="E1244" s="257"/>
      <c r="F1244" s="68"/>
      <c r="G1244" s="68"/>
      <c r="H1244" s="38">
        <f>SUM(H1243)</f>
        <v>3.2229999999999999</v>
      </c>
      <c r="I1244" s="146"/>
      <c r="J1244" s="37"/>
      <c r="K1244" s="20">
        <f>SUM(K1243)</f>
        <v>6961.6799999999994</v>
      </c>
      <c r="L1244" s="673"/>
      <c r="M1244" s="672"/>
      <c r="N1244" s="672"/>
      <c r="O1244" s="672"/>
      <c r="P1244" s="672"/>
    </row>
    <row r="1245" spans="1:16">
      <c r="A1245" s="63">
        <v>323</v>
      </c>
      <c r="B1245" s="14"/>
      <c r="C1245" s="34" t="s">
        <v>621</v>
      </c>
      <c r="D1245" s="14" t="s">
        <v>43</v>
      </c>
      <c r="E1245" s="67" t="s">
        <v>1079</v>
      </c>
      <c r="F1245" s="68">
        <v>0</v>
      </c>
      <c r="G1245" s="68">
        <v>2.266</v>
      </c>
      <c r="H1245" s="35">
        <f>G1245-F1245</f>
        <v>2.266</v>
      </c>
      <c r="I1245" s="146">
        <v>4.5</v>
      </c>
      <c r="J1245" s="37">
        <v>480</v>
      </c>
      <c r="K1245" s="19">
        <f>SUM(H1245*I1245*J1245)</f>
        <v>4894.5599999999995</v>
      </c>
      <c r="L1245" s="681"/>
      <c r="M1245" s="672"/>
      <c r="N1245" s="672"/>
      <c r="O1245" s="672"/>
      <c r="P1245" s="672"/>
    </row>
    <row r="1246" spans="1:16">
      <c r="A1246" s="64"/>
      <c r="B1246" s="682" t="s">
        <v>624</v>
      </c>
      <c r="C1246" s="683"/>
      <c r="D1246" s="684"/>
      <c r="E1246" s="257"/>
      <c r="F1246" s="68"/>
      <c r="G1246" s="68"/>
      <c r="H1246" s="38">
        <f>SUM(H1245)</f>
        <v>2.266</v>
      </c>
      <c r="I1246" s="146"/>
      <c r="J1246" s="37"/>
      <c r="K1246" s="20">
        <f>SUM(K1245)</f>
        <v>4894.5599999999995</v>
      </c>
      <c r="L1246" s="673"/>
      <c r="M1246" s="672"/>
      <c r="N1246" s="672"/>
      <c r="O1246" s="672"/>
      <c r="P1246" s="672"/>
    </row>
    <row r="1247" spans="1:16">
      <c r="A1247" s="63">
        <v>324</v>
      </c>
      <c r="B1247" s="14"/>
      <c r="C1247" s="34" t="s">
        <v>1080</v>
      </c>
      <c r="D1247" s="14" t="s">
        <v>43</v>
      </c>
      <c r="E1247" s="67" t="s">
        <v>1081</v>
      </c>
      <c r="F1247" s="68">
        <v>0</v>
      </c>
      <c r="G1247" s="68">
        <v>2.4279999999999999</v>
      </c>
      <c r="H1247" s="35">
        <f>G1247-F1247</f>
        <v>2.4279999999999999</v>
      </c>
      <c r="I1247" s="146">
        <v>4.7</v>
      </c>
      <c r="J1247" s="37">
        <v>480</v>
      </c>
      <c r="K1247" s="19">
        <f>SUM(H1247*I1247*J1247)</f>
        <v>5477.5680000000002</v>
      </c>
      <c r="L1247" s="681"/>
      <c r="M1247" s="672"/>
      <c r="N1247" s="672"/>
      <c r="O1247" s="672"/>
      <c r="P1247" s="672"/>
    </row>
    <row r="1248" spans="1:16">
      <c r="A1248" s="64"/>
      <c r="B1248" s="682" t="s">
        <v>1082</v>
      </c>
      <c r="C1248" s="683"/>
      <c r="D1248" s="684"/>
      <c r="E1248" s="257"/>
      <c r="F1248" s="68"/>
      <c r="G1248" s="68"/>
      <c r="H1248" s="38">
        <f>SUM(H1247)</f>
        <v>2.4279999999999999</v>
      </c>
      <c r="I1248" s="146"/>
      <c r="J1248" s="37"/>
      <c r="K1248" s="20">
        <f>SUM(K1247)</f>
        <v>5477.5680000000002</v>
      </c>
      <c r="L1248" s="673"/>
      <c r="M1248" s="672"/>
      <c r="N1248" s="672"/>
      <c r="O1248" s="672"/>
      <c r="P1248" s="672"/>
    </row>
    <row r="1249" spans="1:16">
      <c r="A1249" s="63">
        <v>325</v>
      </c>
      <c r="B1249" s="14"/>
      <c r="C1249" s="34" t="s">
        <v>1083</v>
      </c>
      <c r="D1249" s="14" t="s">
        <v>43</v>
      </c>
      <c r="E1249" s="67" t="s">
        <v>1084</v>
      </c>
      <c r="F1249" s="68">
        <v>0</v>
      </c>
      <c r="G1249" s="68">
        <v>0.79</v>
      </c>
      <c r="H1249" s="35">
        <f>G1249-F1249</f>
        <v>0.79</v>
      </c>
      <c r="I1249" s="146">
        <v>4.2</v>
      </c>
      <c r="J1249" s="37">
        <v>480</v>
      </c>
      <c r="K1249" s="19">
        <f>SUM(H1249*I1249*J1249)</f>
        <v>1592.6400000000003</v>
      </c>
      <c r="L1249" s="681"/>
      <c r="M1249" s="672"/>
      <c r="N1249" s="672"/>
      <c r="O1249" s="672"/>
      <c r="P1249" s="672"/>
    </row>
    <row r="1250" spans="1:16">
      <c r="A1250" s="64"/>
      <c r="B1250" s="682" t="s">
        <v>1085</v>
      </c>
      <c r="C1250" s="683"/>
      <c r="D1250" s="684"/>
      <c r="E1250" s="257"/>
      <c r="F1250" s="68"/>
      <c r="G1250" s="68"/>
      <c r="H1250" s="38">
        <f>SUM(H1249)</f>
        <v>0.79</v>
      </c>
      <c r="I1250" s="146"/>
      <c r="J1250" s="37"/>
      <c r="K1250" s="20">
        <f>SUM(K1249)</f>
        <v>1592.6400000000003</v>
      </c>
      <c r="L1250" s="673"/>
      <c r="M1250" s="672"/>
      <c r="N1250" s="672"/>
      <c r="O1250" s="672"/>
      <c r="P1250" s="672"/>
    </row>
    <row r="1251" spans="1:16">
      <c r="A1251" s="63">
        <v>326</v>
      </c>
      <c r="B1251" s="14"/>
      <c r="C1251" s="34" t="s">
        <v>342</v>
      </c>
      <c r="D1251" s="14" t="s">
        <v>43</v>
      </c>
      <c r="E1251" s="67" t="s">
        <v>1086</v>
      </c>
      <c r="F1251" s="68">
        <v>0</v>
      </c>
      <c r="G1251" s="68">
        <v>3.42</v>
      </c>
      <c r="H1251" s="35">
        <f>G1251-F1251</f>
        <v>3.42</v>
      </c>
      <c r="I1251" s="146">
        <v>5.5</v>
      </c>
      <c r="J1251" s="37">
        <v>480</v>
      </c>
      <c r="K1251" s="19">
        <f>SUM(H1251*I1251*J1251)</f>
        <v>9028.7999999999993</v>
      </c>
      <c r="L1251" s="681"/>
      <c r="M1251" s="672"/>
      <c r="N1251" s="672"/>
      <c r="O1251" s="672"/>
      <c r="P1251" s="672"/>
    </row>
    <row r="1252" spans="1:16">
      <c r="A1252" s="64"/>
      <c r="B1252" s="682" t="s">
        <v>344</v>
      </c>
      <c r="C1252" s="683"/>
      <c r="D1252" s="684"/>
      <c r="E1252" s="257"/>
      <c r="F1252" s="68"/>
      <c r="G1252" s="68"/>
      <c r="H1252" s="38">
        <f>SUM(H1251)</f>
        <v>3.42</v>
      </c>
      <c r="I1252" s="146"/>
      <c r="J1252" s="37"/>
      <c r="K1252" s="20">
        <f>SUM(K1251)</f>
        <v>9028.7999999999993</v>
      </c>
      <c r="L1252" s="673"/>
      <c r="M1252" s="672"/>
      <c r="N1252" s="672"/>
      <c r="O1252" s="672"/>
      <c r="P1252" s="672"/>
    </row>
    <row r="1253" spans="1:16">
      <c r="A1253" s="63">
        <v>327</v>
      </c>
      <c r="B1253" s="14"/>
      <c r="C1253" s="34" t="s">
        <v>1087</v>
      </c>
      <c r="D1253" s="14" t="s">
        <v>43</v>
      </c>
      <c r="E1253" s="67" t="s">
        <v>1088</v>
      </c>
      <c r="F1253" s="68">
        <v>0</v>
      </c>
      <c r="G1253" s="68">
        <v>2.234</v>
      </c>
      <c r="H1253" s="35">
        <f>G1253-F1253</f>
        <v>2.234</v>
      </c>
      <c r="I1253" s="146">
        <v>5.5</v>
      </c>
      <c r="J1253" s="37">
        <v>480</v>
      </c>
      <c r="K1253" s="19">
        <f>SUM(H1253*I1253*J1253)</f>
        <v>5897.7599999999993</v>
      </c>
      <c r="L1253" s="681"/>
      <c r="M1253" s="672"/>
      <c r="N1253" s="672"/>
      <c r="O1253" s="672"/>
      <c r="P1253" s="672"/>
    </row>
    <row r="1254" spans="1:16">
      <c r="A1254" s="64"/>
      <c r="B1254" s="682" t="s">
        <v>1089</v>
      </c>
      <c r="C1254" s="683"/>
      <c r="D1254" s="684"/>
      <c r="E1254" s="257"/>
      <c r="F1254" s="68"/>
      <c r="G1254" s="68"/>
      <c r="H1254" s="38">
        <f>SUM(H1253)</f>
        <v>2.234</v>
      </c>
      <c r="I1254" s="146"/>
      <c r="J1254" s="37"/>
      <c r="K1254" s="20">
        <f>SUM(K1253)</f>
        <v>5897.7599999999993</v>
      </c>
      <c r="L1254" s="673"/>
      <c r="M1254" s="672"/>
      <c r="N1254" s="672"/>
      <c r="O1254" s="672"/>
      <c r="P1254" s="672"/>
    </row>
    <row r="1255" spans="1:16">
      <c r="A1255" s="63">
        <v>328</v>
      </c>
      <c r="B1255" s="14"/>
      <c r="C1255" s="34" t="s">
        <v>1090</v>
      </c>
      <c r="D1255" s="14" t="s">
        <v>43</v>
      </c>
      <c r="E1255" s="67" t="s">
        <v>1091</v>
      </c>
      <c r="F1255" s="68">
        <v>0</v>
      </c>
      <c r="G1255" s="68">
        <v>2.0459999999999998</v>
      </c>
      <c r="H1255" s="35">
        <f>G1255-F1255</f>
        <v>2.0459999999999998</v>
      </c>
      <c r="I1255" s="146">
        <v>5.5</v>
      </c>
      <c r="J1255" s="37">
        <v>480</v>
      </c>
      <c r="K1255" s="19">
        <f>SUM(H1255*I1255*J1255)</f>
        <v>5401.44</v>
      </c>
      <c r="L1255" s="681"/>
      <c r="M1255" s="672"/>
      <c r="N1255" s="672"/>
      <c r="O1255" s="672"/>
      <c r="P1255" s="672"/>
    </row>
    <row r="1256" spans="1:16">
      <c r="A1256" s="64"/>
      <c r="B1256" s="682" t="s">
        <v>1092</v>
      </c>
      <c r="C1256" s="683"/>
      <c r="D1256" s="684"/>
      <c r="E1256" s="257"/>
      <c r="F1256" s="68"/>
      <c r="G1256" s="68"/>
      <c r="H1256" s="38">
        <f>SUM(H1255)</f>
        <v>2.0459999999999998</v>
      </c>
      <c r="I1256" s="146"/>
      <c r="J1256" s="37"/>
      <c r="K1256" s="20">
        <f>SUM(K1255)</f>
        <v>5401.44</v>
      </c>
      <c r="L1256" s="673"/>
      <c r="M1256" s="672"/>
      <c r="N1256" s="672"/>
      <c r="O1256" s="672"/>
      <c r="P1256" s="672"/>
    </row>
    <row r="1257" spans="1:16">
      <c r="A1257" s="63">
        <v>329</v>
      </c>
      <c r="B1257" s="14"/>
      <c r="C1257" s="34" t="s">
        <v>100</v>
      </c>
      <c r="D1257" s="14" t="s">
        <v>43</v>
      </c>
      <c r="E1257" s="67" t="s">
        <v>1093</v>
      </c>
      <c r="F1257" s="68">
        <v>1.6160000000000001</v>
      </c>
      <c r="G1257" s="68">
        <v>2.6739999999999999</v>
      </c>
      <c r="H1257" s="35">
        <f>G1257-F1257</f>
        <v>1.0579999999999998</v>
      </c>
      <c r="I1257" s="146">
        <v>4.7</v>
      </c>
      <c r="J1257" s="37">
        <v>480</v>
      </c>
      <c r="K1257" s="19">
        <f>SUM(H1257*I1257*J1257)</f>
        <v>2386.8479999999995</v>
      </c>
      <c r="L1257" s="681"/>
      <c r="M1257" s="672"/>
      <c r="N1257" s="672"/>
      <c r="O1257" s="672"/>
      <c r="P1257" s="672"/>
    </row>
    <row r="1258" spans="1:16">
      <c r="A1258" s="64"/>
      <c r="B1258" s="682" t="s">
        <v>102</v>
      </c>
      <c r="C1258" s="683"/>
      <c r="D1258" s="684"/>
      <c r="E1258" s="257"/>
      <c r="F1258" s="68"/>
      <c r="G1258" s="68"/>
      <c r="H1258" s="38">
        <f>SUM(H1257)</f>
        <v>1.0579999999999998</v>
      </c>
      <c r="I1258" s="146"/>
      <c r="J1258" s="37"/>
      <c r="K1258" s="20">
        <f>SUM(K1257)</f>
        <v>2386.8479999999995</v>
      </c>
      <c r="L1258" s="673"/>
      <c r="M1258" s="672"/>
      <c r="N1258" s="672"/>
      <c r="O1258" s="672"/>
      <c r="P1258" s="672"/>
    </row>
    <row r="1259" spans="1:16">
      <c r="A1259" s="63">
        <v>330</v>
      </c>
      <c r="B1259" s="14"/>
      <c r="C1259" s="34" t="s">
        <v>319</v>
      </c>
      <c r="D1259" s="14" t="s">
        <v>43</v>
      </c>
      <c r="E1259" s="67" t="s">
        <v>1094</v>
      </c>
      <c r="F1259" s="68">
        <v>5.7450000000000001</v>
      </c>
      <c r="G1259" s="68">
        <v>6.7229999999999999</v>
      </c>
      <c r="H1259" s="35">
        <f>G1259-F1259</f>
        <v>0.97799999999999976</v>
      </c>
      <c r="I1259" s="146">
        <v>4.5</v>
      </c>
      <c r="J1259" s="37">
        <v>480</v>
      </c>
      <c r="K1259" s="19">
        <f>SUM(H1259*I1259*J1259)</f>
        <v>2112.4799999999996</v>
      </c>
      <c r="L1259" s="681"/>
      <c r="M1259" s="672"/>
      <c r="N1259" s="672"/>
      <c r="O1259" s="672"/>
      <c r="P1259" s="672"/>
    </row>
    <row r="1260" spans="1:16">
      <c r="A1260" s="64"/>
      <c r="B1260" s="682" t="s">
        <v>321</v>
      </c>
      <c r="C1260" s="683"/>
      <c r="D1260" s="684"/>
      <c r="E1260" s="257"/>
      <c r="F1260" s="68"/>
      <c r="G1260" s="68"/>
      <c r="H1260" s="38">
        <f>SUM(H1259)</f>
        <v>0.97799999999999976</v>
      </c>
      <c r="I1260" s="146"/>
      <c r="J1260" s="37"/>
      <c r="K1260" s="20">
        <f>SUM(K1259)</f>
        <v>2112.4799999999996</v>
      </c>
      <c r="L1260" s="673"/>
      <c r="M1260" s="672"/>
      <c r="N1260" s="672"/>
      <c r="O1260" s="672"/>
      <c r="P1260" s="672"/>
    </row>
    <row r="1261" spans="1:16">
      <c r="A1261" s="63">
        <v>331</v>
      </c>
      <c r="B1261" s="14"/>
      <c r="C1261" s="34" t="s">
        <v>1095</v>
      </c>
      <c r="D1261" s="14" t="s">
        <v>43</v>
      </c>
      <c r="E1261" s="67" t="s">
        <v>1096</v>
      </c>
      <c r="F1261" s="68">
        <v>0</v>
      </c>
      <c r="G1261" s="68">
        <v>2.0070000000000001</v>
      </c>
      <c r="H1261" s="35">
        <f>G1261-F1261</f>
        <v>2.0070000000000001</v>
      </c>
      <c r="I1261" s="146">
        <v>4.5999999999999996</v>
      </c>
      <c r="J1261" s="37">
        <v>480</v>
      </c>
      <c r="K1261" s="19">
        <f>SUM(H1261*I1261*J1261)</f>
        <v>4431.4560000000001</v>
      </c>
      <c r="L1261" s="681"/>
      <c r="M1261" s="672"/>
      <c r="N1261" s="672"/>
      <c r="O1261" s="672"/>
      <c r="P1261" s="672"/>
    </row>
    <row r="1262" spans="1:16">
      <c r="A1262" s="64"/>
      <c r="B1262" s="682" t="s">
        <v>1097</v>
      </c>
      <c r="C1262" s="683"/>
      <c r="D1262" s="684"/>
      <c r="E1262" s="257"/>
      <c r="F1262" s="68"/>
      <c r="G1262" s="68"/>
      <c r="H1262" s="38">
        <f>SUM(H1261)</f>
        <v>2.0070000000000001</v>
      </c>
      <c r="I1262" s="146"/>
      <c r="J1262" s="37"/>
      <c r="K1262" s="20">
        <f>SUM(K1261)</f>
        <v>4431.4560000000001</v>
      </c>
      <c r="L1262" s="673"/>
      <c r="M1262" s="672"/>
      <c r="N1262" s="672"/>
      <c r="O1262" s="672"/>
      <c r="P1262" s="672"/>
    </row>
    <row r="1263" spans="1:16">
      <c r="A1263" s="63">
        <v>332</v>
      </c>
      <c r="B1263" s="14"/>
      <c r="C1263" s="34" t="s">
        <v>1098</v>
      </c>
      <c r="D1263" s="14" t="s">
        <v>43</v>
      </c>
      <c r="E1263" s="67" t="s">
        <v>1099</v>
      </c>
      <c r="F1263" s="68">
        <v>0</v>
      </c>
      <c r="G1263" s="68">
        <v>1.571</v>
      </c>
      <c r="H1263" s="35">
        <f>G1263-F1263</f>
        <v>1.571</v>
      </c>
      <c r="I1263" s="146">
        <v>4</v>
      </c>
      <c r="J1263" s="37">
        <v>480</v>
      </c>
      <c r="K1263" s="19">
        <f>SUM(H1263*I1263*J1263)</f>
        <v>3016.3199999999997</v>
      </c>
      <c r="L1263" s="681"/>
      <c r="M1263" s="672"/>
      <c r="N1263" s="672"/>
      <c r="O1263" s="672"/>
      <c r="P1263" s="672"/>
    </row>
    <row r="1264" spans="1:16">
      <c r="A1264" s="64"/>
      <c r="B1264" s="682" t="s">
        <v>1100</v>
      </c>
      <c r="C1264" s="683"/>
      <c r="D1264" s="684"/>
      <c r="E1264" s="257"/>
      <c r="F1264" s="68"/>
      <c r="G1264" s="68"/>
      <c r="H1264" s="38">
        <f>SUM(H1263)</f>
        <v>1.571</v>
      </c>
      <c r="I1264" s="146"/>
      <c r="J1264" s="37"/>
      <c r="K1264" s="20">
        <f>SUM(K1263)</f>
        <v>3016.3199999999997</v>
      </c>
      <c r="L1264" s="673"/>
      <c r="M1264" s="672"/>
      <c r="N1264" s="672"/>
      <c r="O1264" s="672"/>
      <c r="P1264" s="672"/>
    </row>
    <row r="1265" spans="1:16">
      <c r="A1265" s="63">
        <v>333</v>
      </c>
      <c r="B1265" s="14"/>
      <c r="C1265" s="34" t="s">
        <v>1101</v>
      </c>
      <c r="D1265" s="14" t="s">
        <v>43</v>
      </c>
      <c r="E1265" s="67" t="s">
        <v>1102</v>
      </c>
      <c r="F1265" s="68">
        <v>1.4159999999999999</v>
      </c>
      <c r="G1265" s="68">
        <v>2.3279999999999998</v>
      </c>
      <c r="H1265" s="35">
        <f>G1265-F1265</f>
        <v>0.91199999999999992</v>
      </c>
      <c r="I1265" s="146">
        <v>5.2</v>
      </c>
      <c r="J1265" s="37">
        <v>480</v>
      </c>
      <c r="K1265" s="19">
        <f>SUM(H1265*I1265*J1265)</f>
        <v>2276.3519999999999</v>
      </c>
      <c r="L1265" s="563"/>
      <c r="M1265" s="562"/>
      <c r="N1265" s="562"/>
      <c r="O1265" s="562"/>
      <c r="P1265" s="562"/>
    </row>
    <row r="1266" spans="1:16">
      <c r="A1266" s="64"/>
      <c r="B1266" s="682" t="s">
        <v>1103</v>
      </c>
      <c r="C1266" s="683"/>
      <c r="D1266" s="684"/>
      <c r="E1266" s="257"/>
      <c r="F1266" s="68"/>
      <c r="G1266" s="68"/>
      <c r="H1266" s="38">
        <f>SUM(H1265)</f>
        <v>0.91199999999999992</v>
      </c>
      <c r="I1266" s="146"/>
      <c r="J1266" s="37"/>
      <c r="K1266" s="20">
        <f>SUM(K1265)</f>
        <v>2276.3519999999999</v>
      </c>
      <c r="L1266" s="243"/>
      <c r="M1266" s="562"/>
      <c r="N1266" s="562"/>
      <c r="O1266" s="562"/>
      <c r="P1266" s="562"/>
    </row>
    <row r="1267" spans="1:16">
      <c r="A1267" s="104"/>
      <c r="B1267" s="104"/>
      <c r="C1267" s="337"/>
      <c r="D1267" s="104"/>
      <c r="E1267" s="591"/>
      <c r="F1267" s="365"/>
      <c r="G1267" s="365"/>
      <c r="H1267" s="546"/>
      <c r="I1267" s="381"/>
      <c r="J1267" s="383"/>
      <c r="K1267" s="339"/>
      <c r="L1267" s="685"/>
      <c r="M1267" s="672"/>
      <c r="N1267" s="672"/>
      <c r="O1267" s="672"/>
      <c r="P1267" s="672"/>
    </row>
    <row r="1268" spans="1:16">
      <c r="A1268" s="335"/>
      <c r="B1268" s="335"/>
      <c r="C1268" s="352"/>
      <c r="D1268" s="335"/>
      <c r="E1268" s="345"/>
      <c r="F1268" s="346"/>
      <c r="G1268" s="346"/>
      <c r="H1268" s="347"/>
      <c r="I1268" s="218"/>
      <c r="J1268" s="226"/>
      <c r="K1268" s="343"/>
      <c r="L1268" s="686"/>
      <c r="M1268" s="672"/>
      <c r="N1268" s="672"/>
      <c r="O1268" s="672"/>
      <c r="P1268" s="672"/>
    </row>
    <row r="1269" spans="1:16">
      <c r="A1269" s="658">
        <v>40</v>
      </c>
      <c r="B1269" s="658"/>
      <c r="C1269" s="658"/>
      <c r="D1269" s="658"/>
      <c r="E1269" s="658"/>
      <c r="F1269" s="658"/>
      <c r="G1269" s="658"/>
      <c r="H1269" s="658"/>
      <c r="I1269" s="658"/>
      <c r="J1269" s="658"/>
      <c r="K1269" s="658"/>
      <c r="L1269" s="686"/>
      <c r="M1269" s="672"/>
      <c r="N1269" s="672"/>
      <c r="O1269" s="672"/>
      <c r="P1269" s="672"/>
    </row>
    <row r="1270" spans="1:16" ht="15.75" thickBot="1">
      <c r="A1270" s="335"/>
      <c r="B1270" s="335"/>
      <c r="C1270" s="352"/>
      <c r="D1270" s="335"/>
      <c r="E1270" s="345"/>
      <c r="F1270" s="346"/>
      <c r="G1270" s="346"/>
      <c r="H1270" s="347"/>
      <c r="I1270" s="218"/>
      <c r="J1270" s="226"/>
      <c r="K1270" s="343"/>
      <c r="L1270" s="685"/>
      <c r="M1270" s="672"/>
      <c r="N1270" s="672"/>
      <c r="O1270" s="672"/>
      <c r="P1270" s="672"/>
    </row>
    <row r="1271" spans="1:16" ht="36">
      <c r="A1271" s="177" t="s">
        <v>0</v>
      </c>
      <c r="B1271" s="178" t="s">
        <v>1</v>
      </c>
      <c r="C1271" s="179" t="s">
        <v>2</v>
      </c>
      <c r="D1271" s="180" t="s">
        <v>3</v>
      </c>
      <c r="E1271" s="179" t="s">
        <v>4</v>
      </c>
      <c r="F1271" s="687" t="s">
        <v>5</v>
      </c>
      <c r="G1271" s="688"/>
      <c r="H1271" s="181" t="s">
        <v>6</v>
      </c>
      <c r="I1271" s="182" t="s">
        <v>7</v>
      </c>
      <c r="J1271" s="183" t="s">
        <v>8</v>
      </c>
      <c r="K1271" s="393" t="s">
        <v>9</v>
      </c>
      <c r="L1271" s="681"/>
      <c r="M1271" s="672"/>
      <c r="N1271" s="672"/>
      <c r="O1271" s="672"/>
      <c r="P1271" s="672"/>
    </row>
    <row r="1272" spans="1:16" ht="15.75" thickBot="1">
      <c r="A1272" s="186" t="s">
        <v>10</v>
      </c>
      <c r="B1272" s="187"/>
      <c r="C1272" s="188"/>
      <c r="D1272" s="189"/>
      <c r="E1272" s="190"/>
      <c r="F1272" s="191" t="s">
        <v>11</v>
      </c>
      <c r="G1272" s="192" t="s">
        <v>12</v>
      </c>
      <c r="H1272" s="193" t="s">
        <v>13</v>
      </c>
      <c r="I1272" s="194" t="s">
        <v>14</v>
      </c>
      <c r="J1272" s="195" t="s">
        <v>15</v>
      </c>
      <c r="K1272" s="394" t="s">
        <v>16</v>
      </c>
      <c r="L1272" s="681"/>
      <c r="M1272" s="672"/>
      <c r="N1272" s="672"/>
      <c r="O1272" s="672"/>
      <c r="P1272" s="672"/>
    </row>
    <row r="1273" spans="1:16" ht="3.75" customHeight="1">
      <c r="A1273" s="392"/>
      <c r="B1273" s="392"/>
      <c r="C1273" s="392"/>
      <c r="D1273" s="392"/>
      <c r="E1273" s="392"/>
      <c r="F1273" s="413"/>
      <c r="G1273" s="413"/>
      <c r="H1273" s="413"/>
      <c r="I1273" s="413"/>
      <c r="J1273" s="413"/>
      <c r="K1273" s="413"/>
      <c r="L1273" s="681"/>
      <c r="M1273" s="672"/>
      <c r="N1273" s="672"/>
      <c r="O1273" s="672"/>
      <c r="P1273" s="672"/>
    </row>
    <row r="1274" spans="1:16">
      <c r="A1274" s="63">
        <v>334</v>
      </c>
      <c r="B1274" s="14"/>
      <c r="C1274" s="34" t="s">
        <v>1104</v>
      </c>
      <c r="D1274" s="14" t="s">
        <v>43</v>
      </c>
      <c r="E1274" s="67" t="s">
        <v>1105</v>
      </c>
      <c r="F1274" s="68">
        <v>0</v>
      </c>
      <c r="G1274" s="68">
        <v>1.587</v>
      </c>
      <c r="H1274" s="35">
        <f>G1274-F1274</f>
        <v>1.587</v>
      </c>
      <c r="I1274" s="146">
        <v>4.5</v>
      </c>
      <c r="J1274" s="37">
        <v>480</v>
      </c>
      <c r="K1274" s="19">
        <f>SUM(H1274*I1274*J1274)</f>
        <v>3427.92</v>
      </c>
      <c r="L1274" s="681"/>
      <c r="M1274" s="672"/>
      <c r="N1274" s="672"/>
      <c r="O1274" s="672"/>
      <c r="P1274" s="672"/>
    </row>
    <row r="1275" spans="1:16">
      <c r="A1275" s="77"/>
      <c r="B1275" s="14"/>
      <c r="C1275" s="34" t="s">
        <v>1104</v>
      </c>
      <c r="D1275" s="14" t="s">
        <v>43</v>
      </c>
      <c r="E1275" s="67" t="s">
        <v>1106</v>
      </c>
      <c r="F1275" s="68">
        <v>1.851</v>
      </c>
      <c r="G1275" s="68">
        <v>2.72</v>
      </c>
      <c r="H1275" s="35">
        <f>G1275-F1275</f>
        <v>0.86900000000000022</v>
      </c>
      <c r="I1275" s="146">
        <v>4.5</v>
      </c>
      <c r="J1275" s="37">
        <v>480</v>
      </c>
      <c r="K1275" s="19">
        <f>SUM(H1275*I1275*J1275)</f>
        <v>1877.0400000000004</v>
      </c>
      <c r="L1275" s="681"/>
      <c r="M1275" s="672"/>
      <c r="N1275" s="672"/>
      <c r="O1275" s="672"/>
      <c r="P1275" s="672"/>
    </row>
    <row r="1276" spans="1:16">
      <c r="A1276" s="64"/>
      <c r="B1276" s="682" t="s">
        <v>1107</v>
      </c>
      <c r="C1276" s="683"/>
      <c r="D1276" s="684"/>
      <c r="E1276" s="257"/>
      <c r="F1276" s="68"/>
      <c r="G1276" s="68"/>
      <c r="H1276" s="38">
        <f>SUM(H1274:H1275)</f>
        <v>2.4560000000000004</v>
      </c>
      <c r="I1276" s="146"/>
      <c r="J1276" s="37"/>
      <c r="K1276" s="20">
        <f>SUM(K1274:K1275)</f>
        <v>5304.9600000000009</v>
      </c>
      <c r="L1276" s="681"/>
      <c r="M1276" s="672"/>
      <c r="N1276" s="672"/>
      <c r="O1276" s="672"/>
      <c r="P1276" s="672"/>
    </row>
    <row r="1277" spans="1:16">
      <c r="A1277" s="63">
        <v>335</v>
      </c>
      <c r="B1277" s="14"/>
      <c r="C1277" s="34" t="s">
        <v>1108</v>
      </c>
      <c r="D1277" s="14" t="s">
        <v>43</v>
      </c>
      <c r="E1277" s="67" t="s">
        <v>1109</v>
      </c>
      <c r="F1277" s="68">
        <v>1.1830000000000001</v>
      </c>
      <c r="G1277" s="68">
        <v>4.8449999999999998</v>
      </c>
      <c r="H1277" s="35">
        <f>G1277-F1277</f>
        <v>3.6619999999999999</v>
      </c>
      <c r="I1277" s="146">
        <v>5</v>
      </c>
      <c r="J1277" s="37">
        <v>480</v>
      </c>
      <c r="K1277" s="19">
        <f>SUM(H1277*I1277*J1277)</f>
        <v>8788.7999999999993</v>
      </c>
      <c r="L1277" s="681"/>
      <c r="M1277" s="672"/>
      <c r="N1277" s="672"/>
      <c r="O1277" s="672"/>
      <c r="P1277" s="672"/>
    </row>
    <row r="1278" spans="1:16">
      <c r="A1278" s="64"/>
      <c r="B1278" s="682" t="s">
        <v>1110</v>
      </c>
      <c r="C1278" s="683"/>
      <c r="D1278" s="684"/>
      <c r="E1278" s="257"/>
      <c r="F1278" s="68"/>
      <c r="G1278" s="68"/>
      <c r="H1278" s="38">
        <f>SUM(H1277)</f>
        <v>3.6619999999999999</v>
      </c>
      <c r="I1278" s="146"/>
      <c r="J1278" s="37"/>
      <c r="K1278" s="20">
        <f>SUM(K1277)</f>
        <v>8788.7999999999993</v>
      </c>
      <c r="L1278" s="673"/>
      <c r="M1278" s="672"/>
      <c r="N1278" s="672"/>
      <c r="O1278" s="672"/>
      <c r="P1278" s="672"/>
    </row>
    <row r="1279" spans="1:16">
      <c r="A1279" s="63">
        <v>336</v>
      </c>
      <c r="B1279" s="14"/>
      <c r="C1279" s="34" t="s">
        <v>1111</v>
      </c>
      <c r="D1279" s="14" t="s">
        <v>43</v>
      </c>
      <c r="E1279" s="67" t="s">
        <v>1112</v>
      </c>
      <c r="F1279" s="68">
        <v>0</v>
      </c>
      <c r="G1279" s="68">
        <v>2.5819999999999999</v>
      </c>
      <c r="H1279" s="35">
        <f>G1279-F1279</f>
        <v>2.5819999999999999</v>
      </c>
      <c r="I1279" s="146">
        <v>4.5</v>
      </c>
      <c r="J1279" s="37">
        <v>480</v>
      </c>
      <c r="K1279" s="19">
        <f>SUM(H1279*I1279*J1279)</f>
        <v>5577.12</v>
      </c>
      <c r="L1279" s="681"/>
      <c r="M1279" s="672"/>
      <c r="N1279" s="672"/>
      <c r="O1279" s="672"/>
      <c r="P1279" s="672"/>
    </row>
    <row r="1280" spans="1:16">
      <c r="A1280" s="64"/>
      <c r="B1280" s="682" t="s">
        <v>1113</v>
      </c>
      <c r="C1280" s="683"/>
      <c r="D1280" s="684"/>
      <c r="E1280" s="257"/>
      <c r="F1280" s="68"/>
      <c r="G1280" s="68"/>
      <c r="H1280" s="38">
        <f>SUM(H1279)</f>
        <v>2.5819999999999999</v>
      </c>
      <c r="I1280" s="146"/>
      <c r="J1280" s="37"/>
      <c r="K1280" s="20">
        <f>SUM(K1279)</f>
        <v>5577.12</v>
      </c>
      <c r="L1280" s="673"/>
      <c r="M1280" s="672"/>
      <c r="N1280" s="672"/>
      <c r="O1280" s="672"/>
      <c r="P1280" s="672"/>
    </row>
    <row r="1281" spans="1:16">
      <c r="A1281" s="77">
        <v>337</v>
      </c>
      <c r="B1281" s="397"/>
      <c r="C1281" s="34" t="s">
        <v>1111</v>
      </c>
      <c r="D1281" s="14" t="s">
        <v>43</v>
      </c>
      <c r="E1281" s="257" t="s">
        <v>1227</v>
      </c>
      <c r="F1281" s="68">
        <v>2.5819999999999999</v>
      </c>
      <c r="G1281" s="68">
        <v>4.016</v>
      </c>
      <c r="H1281" s="35">
        <f>G1281-F1281</f>
        <v>1.4340000000000002</v>
      </c>
      <c r="I1281" s="146">
        <v>4.5</v>
      </c>
      <c r="J1281" s="37"/>
      <c r="K1281" s="19">
        <v>3152</v>
      </c>
      <c r="L1281" s="681"/>
      <c r="M1281" s="672"/>
      <c r="N1281" s="672"/>
      <c r="O1281" s="672"/>
      <c r="P1281" s="672"/>
    </row>
    <row r="1282" spans="1:16">
      <c r="A1282" s="77"/>
      <c r="B1282" s="682" t="s">
        <v>1113</v>
      </c>
      <c r="C1282" s="683"/>
      <c r="D1282" s="684"/>
      <c r="E1282" s="257"/>
      <c r="F1282" s="68"/>
      <c r="G1282" s="68"/>
      <c r="H1282" s="38">
        <v>1.4339999999999999</v>
      </c>
      <c r="I1282" s="146"/>
      <c r="J1282" s="37"/>
      <c r="K1282" s="20">
        <v>3152</v>
      </c>
      <c r="L1282" s="673"/>
      <c r="M1282" s="672"/>
      <c r="N1282" s="672"/>
      <c r="O1282" s="672"/>
      <c r="P1282" s="672"/>
    </row>
    <row r="1283" spans="1:16">
      <c r="A1283" s="63">
        <v>338</v>
      </c>
      <c r="B1283" s="14"/>
      <c r="C1283" s="34" t="s">
        <v>1143</v>
      </c>
      <c r="D1283" s="14" t="s">
        <v>43</v>
      </c>
      <c r="E1283" s="67" t="s">
        <v>1144</v>
      </c>
      <c r="F1283" s="68">
        <v>1.454</v>
      </c>
      <c r="G1283" s="68">
        <v>1.919</v>
      </c>
      <c r="H1283" s="35">
        <f>G1283-F1283</f>
        <v>0.46500000000000008</v>
      </c>
      <c r="I1283" s="146">
        <v>5.5</v>
      </c>
      <c r="J1283" s="37">
        <v>1200</v>
      </c>
      <c r="K1283" s="19">
        <f>SUM(H1283*I1283*J1283)</f>
        <v>3069.0000000000005</v>
      </c>
      <c r="L1283" s="561"/>
      <c r="M1283" s="562"/>
      <c r="N1283" s="562"/>
      <c r="O1283" s="562"/>
    </row>
    <row r="1284" spans="1:16">
      <c r="A1284" s="64"/>
      <c r="B1284" s="682" t="s">
        <v>1145</v>
      </c>
      <c r="C1284" s="683"/>
      <c r="D1284" s="684"/>
      <c r="E1284" s="257"/>
      <c r="F1284" s="68"/>
      <c r="G1284" s="68"/>
      <c r="H1284" s="38">
        <f>SUM(H1283)</f>
        <v>0.46500000000000008</v>
      </c>
      <c r="I1284" s="146"/>
      <c r="J1284" s="37"/>
      <c r="K1284" s="20">
        <f>SUM(K1283)</f>
        <v>3069.0000000000005</v>
      </c>
      <c r="L1284" s="243"/>
      <c r="M1284" s="562"/>
      <c r="N1284" s="562"/>
      <c r="O1284" s="562"/>
    </row>
    <row r="1285" spans="1:16">
      <c r="H1285" s="245"/>
    </row>
    <row r="1287" spans="1:16">
      <c r="L1287" s="610"/>
    </row>
    <row r="1288" spans="1:16">
      <c r="H1288" s="245"/>
    </row>
    <row r="1289" spans="1:16">
      <c r="H1289" s="245"/>
    </row>
    <row r="1304" spans="1:11">
      <c r="A1304" s="658">
        <v>41</v>
      </c>
      <c r="B1304" s="658"/>
      <c r="C1304" s="658"/>
      <c r="D1304" s="658"/>
      <c r="E1304" s="658"/>
      <c r="F1304" s="658"/>
      <c r="G1304" s="658"/>
      <c r="H1304" s="658"/>
      <c r="I1304" s="658"/>
      <c r="J1304" s="658"/>
      <c r="K1304" s="658"/>
    </row>
  </sheetData>
  <mergeCells count="544">
    <mergeCell ref="A1130:K1130"/>
    <mergeCell ref="B1082:D1082"/>
    <mergeCell ref="B1084:D1084"/>
    <mergeCell ref="B1033:D1033"/>
    <mergeCell ref="A1026:K1026"/>
    <mergeCell ref="B1022:D1022"/>
    <mergeCell ref="B1005:D1005"/>
    <mergeCell ref="A1304:K1304"/>
    <mergeCell ref="B1070:D1070"/>
    <mergeCell ref="B1072:D1072"/>
    <mergeCell ref="A1060:K1060"/>
    <mergeCell ref="A1093:K1093"/>
    <mergeCell ref="B1135:D1135"/>
    <mergeCell ref="B1007:D1007"/>
    <mergeCell ref="A1061:K1061"/>
    <mergeCell ref="B1035:D1035"/>
    <mergeCell ref="A1036:A1037"/>
    <mergeCell ref="B1090:D1090"/>
    <mergeCell ref="B1086:D1086"/>
    <mergeCell ref="B1080:D1080"/>
    <mergeCell ref="B1078:D1078"/>
    <mergeCell ref="B1088:D1088"/>
    <mergeCell ref="B1074:D1074"/>
    <mergeCell ref="B1012:D1012"/>
    <mergeCell ref="B998:D998"/>
    <mergeCell ref="B1000:D1000"/>
    <mergeCell ref="A991:K991"/>
    <mergeCell ref="A893:A894"/>
    <mergeCell ref="B894:D894"/>
    <mergeCell ref="B927:D927"/>
    <mergeCell ref="B929:D929"/>
    <mergeCell ref="B882:D882"/>
    <mergeCell ref="B869:D869"/>
    <mergeCell ref="B917:D917"/>
    <mergeCell ref="A977:A978"/>
    <mergeCell ref="B941:D941"/>
    <mergeCell ref="B954:D954"/>
    <mergeCell ref="B970:D970"/>
    <mergeCell ref="A957:K957"/>
    <mergeCell ref="B949:D949"/>
    <mergeCell ref="B937:D937"/>
    <mergeCell ref="B944:D944"/>
    <mergeCell ref="B915:D915"/>
    <mergeCell ref="A975:A976"/>
    <mergeCell ref="B976:D976"/>
    <mergeCell ref="B939:D939"/>
    <mergeCell ref="B968:D968"/>
    <mergeCell ref="B972:D972"/>
    <mergeCell ref="A512:K512"/>
    <mergeCell ref="B542:D542"/>
    <mergeCell ref="B536:D536"/>
    <mergeCell ref="B573:D573"/>
    <mergeCell ref="B859:D859"/>
    <mergeCell ref="B199:D199"/>
    <mergeCell ref="B186:D186"/>
    <mergeCell ref="B212:D212"/>
    <mergeCell ref="A340:K340"/>
    <mergeCell ref="A487:A488"/>
    <mergeCell ref="B488:D488"/>
    <mergeCell ref="F241:G241"/>
    <mergeCell ref="A219:A222"/>
    <mergeCell ref="B245:D245"/>
    <mergeCell ref="A264:A265"/>
    <mergeCell ref="F377:G377"/>
    <mergeCell ref="A396:A398"/>
    <mergeCell ref="B368:D368"/>
    <mergeCell ref="F513:G513"/>
    <mergeCell ref="B409:D409"/>
    <mergeCell ref="A463:A467"/>
    <mergeCell ref="B494:D494"/>
    <mergeCell ref="B433:D433"/>
    <mergeCell ref="B438:D438"/>
    <mergeCell ref="B366:D366"/>
    <mergeCell ref="B316:D316"/>
    <mergeCell ref="A326:A331"/>
    <mergeCell ref="F412:G412"/>
    <mergeCell ref="L692:P692"/>
    <mergeCell ref="A213:A217"/>
    <mergeCell ref="B518:D518"/>
    <mergeCell ref="A519:A522"/>
    <mergeCell ref="B523:D523"/>
    <mergeCell ref="B321:D321"/>
    <mergeCell ref="B350:D350"/>
    <mergeCell ref="B383:D383"/>
    <mergeCell ref="B337:D337"/>
    <mergeCell ref="F273:G273"/>
    <mergeCell ref="B218:D218"/>
    <mergeCell ref="B223:D223"/>
    <mergeCell ref="B232:D232"/>
    <mergeCell ref="B247:D247"/>
    <mergeCell ref="A240:K240"/>
    <mergeCell ref="F342:G342"/>
    <mergeCell ref="B452:D452"/>
    <mergeCell ref="B454:D454"/>
    <mergeCell ref="A445:K445"/>
    <mergeCell ref="B407:D407"/>
    <mergeCell ref="B374:D374"/>
    <mergeCell ref="B399:D399"/>
    <mergeCell ref="B423:D423"/>
    <mergeCell ref="B404:D404"/>
    <mergeCell ref="B458:D458"/>
    <mergeCell ref="B425:D425"/>
    <mergeCell ref="B429:D429"/>
    <mergeCell ref="A446:K446"/>
    <mergeCell ref="A411:K411"/>
    <mergeCell ref="B443:D443"/>
    <mergeCell ref="F447:G447"/>
    <mergeCell ref="A457:A458"/>
    <mergeCell ref="B395:D395"/>
    <mergeCell ref="B419:D419"/>
    <mergeCell ref="B388:D388"/>
    <mergeCell ref="A376:K376"/>
    <mergeCell ref="B332:D332"/>
    <mergeCell ref="A351:A353"/>
    <mergeCell ref="A324:A325"/>
    <mergeCell ref="B325:D325"/>
    <mergeCell ref="B361:D361"/>
    <mergeCell ref="B180:D180"/>
    <mergeCell ref="B183:D183"/>
    <mergeCell ref="A187:A189"/>
    <mergeCell ref="A190:A191"/>
    <mergeCell ref="B263:D263"/>
    <mergeCell ref="A272:K272"/>
    <mergeCell ref="B323:D323"/>
    <mergeCell ref="B299:D299"/>
    <mergeCell ref="B266:D266"/>
    <mergeCell ref="B269:D269"/>
    <mergeCell ref="B278:D278"/>
    <mergeCell ref="F307:G307"/>
    <mergeCell ref="B189:D189"/>
    <mergeCell ref="B261:D261"/>
    <mergeCell ref="A300:A302"/>
    <mergeCell ref="A306:K306"/>
    <mergeCell ref="B319:D319"/>
    <mergeCell ref="B354:D354"/>
    <mergeCell ref="A276:A278"/>
    <mergeCell ref="B285:D285"/>
    <mergeCell ref="B303:D303"/>
    <mergeCell ref="A138:K138"/>
    <mergeCell ref="B155:D155"/>
    <mergeCell ref="F174:G174"/>
    <mergeCell ref="B228:D228"/>
    <mergeCell ref="A305:K305"/>
    <mergeCell ref="B293:D293"/>
    <mergeCell ref="B287:D287"/>
    <mergeCell ref="B289:D289"/>
    <mergeCell ref="A233:A234"/>
    <mergeCell ref="B234:D234"/>
    <mergeCell ref="B255:D255"/>
    <mergeCell ref="A224:A227"/>
    <mergeCell ref="B160:D160"/>
    <mergeCell ref="B148:D148"/>
    <mergeCell ref="A173:K173"/>
    <mergeCell ref="A206:K206"/>
    <mergeCell ref="B507:D507"/>
    <mergeCell ref="A556:A559"/>
    <mergeCell ref="B484:D484"/>
    <mergeCell ref="A485:A486"/>
    <mergeCell ref="B486:D486"/>
    <mergeCell ref="A489:A490"/>
    <mergeCell ref="B81:D81"/>
    <mergeCell ref="B91:D91"/>
    <mergeCell ref="B83:D83"/>
    <mergeCell ref="B110:D110"/>
    <mergeCell ref="B93:D93"/>
    <mergeCell ref="B123:D123"/>
    <mergeCell ref="B99:D99"/>
    <mergeCell ref="B101:D101"/>
    <mergeCell ref="A103:K103"/>
    <mergeCell ref="F104:G104"/>
    <mergeCell ref="A121:A122"/>
    <mergeCell ref="F207:G207"/>
    <mergeCell ref="B193:D193"/>
    <mergeCell ref="F139:G139"/>
    <mergeCell ref="B162:D162"/>
    <mergeCell ref="B153:D153"/>
    <mergeCell ref="B131:D131"/>
    <mergeCell ref="B297:D297"/>
    <mergeCell ref="A479:K479"/>
    <mergeCell ref="F480:G480"/>
    <mergeCell ref="A26:A30"/>
    <mergeCell ref="B50:D50"/>
    <mergeCell ref="B44:D44"/>
    <mergeCell ref="B312:D312"/>
    <mergeCell ref="A478:K478"/>
    <mergeCell ref="A49:A50"/>
    <mergeCell ref="A574:A575"/>
    <mergeCell ref="B526:D526"/>
    <mergeCell ref="B575:D575"/>
    <mergeCell ref="B533:D533"/>
    <mergeCell ref="B553:D553"/>
    <mergeCell ref="B75:B78"/>
    <mergeCell ref="A310:A311"/>
    <mergeCell ref="B108:D108"/>
    <mergeCell ref="B169:D169"/>
    <mergeCell ref="B171:D171"/>
    <mergeCell ref="B135:D135"/>
    <mergeCell ref="B120:D120"/>
    <mergeCell ref="B129:D129"/>
    <mergeCell ref="B491:D491"/>
    <mergeCell ref="B503:D503"/>
    <mergeCell ref="A561:A568"/>
    <mergeCell ref="B560:D560"/>
    <mergeCell ref="A546:K546"/>
    <mergeCell ref="A547:K547"/>
    <mergeCell ref="A610:A611"/>
    <mergeCell ref="A606:A607"/>
    <mergeCell ref="B607:D607"/>
    <mergeCell ref="B599:D599"/>
    <mergeCell ref="B605:D605"/>
    <mergeCell ref="F583:G583"/>
    <mergeCell ref="A597:A598"/>
    <mergeCell ref="B588:D588"/>
    <mergeCell ref="B700:D700"/>
    <mergeCell ref="A650:K650"/>
    <mergeCell ref="B614:D614"/>
    <mergeCell ref="A637:A639"/>
    <mergeCell ref="B661:D661"/>
    <mergeCell ref="B669:D669"/>
    <mergeCell ref="B666:D666"/>
    <mergeCell ref="B664:D664"/>
    <mergeCell ref="A657:A660"/>
    <mergeCell ref="B656:D656"/>
    <mergeCell ref="F651:G651"/>
    <mergeCell ref="B634:D634"/>
    <mergeCell ref="A615:K615"/>
    <mergeCell ref="B636:D636"/>
    <mergeCell ref="B627:D627"/>
    <mergeCell ref="B630:D630"/>
    <mergeCell ref="B697:D697"/>
    <mergeCell ref="B679:D679"/>
    <mergeCell ref="B677:D677"/>
    <mergeCell ref="A683:K683"/>
    <mergeCell ref="A616:K616"/>
    <mergeCell ref="A698:A699"/>
    <mergeCell ref="B675:D675"/>
    <mergeCell ref="B672:D672"/>
    <mergeCell ref="B742:D742"/>
    <mergeCell ref="B746:D746"/>
    <mergeCell ref="B705:D705"/>
    <mergeCell ref="A706:A707"/>
    <mergeCell ref="B725:D725"/>
    <mergeCell ref="A717:K717"/>
    <mergeCell ref="A716:K716"/>
    <mergeCell ref="F718:G718"/>
    <mergeCell ref="B707:D707"/>
    <mergeCell ref="B710:D710"/>
    <mergeCell ref="A732:A733"/>
    <mergeCell ref="B734:D734"/>
    <mergeCell ref="B731:D731"/>
    <mergeCell ref="A739:A740"/>
    <mergeCell ref="B740:D740"/>
    <mergeCell ref="B712:D712"/>
    <mergeCell ref="B714:D714"/>
    <mergeCell ref="B738:D738"/>
    <mergeCell ref="A751:K751"/>
    <mergeCell ref="B757:D757"/>
    <mergeCell ref="B766:D766"/>
    <mergeCell ref="B769:D769"/>
    <mergeCell ref="F752:G752"/>
    <mergeCell ref="B764:D764"/>
    <mergeCell ref="B761:D761"/>
    <mergeCell ref="B748:D748"/>
    <mergeCell ref="B841:D841"/>
    <mergeCell ref="B775:D775"/>
    <mergeCell ref="B771:D771"/>
    <mergeCell ref="B813:D813"/>
    <mergeCell ref="B798:D798"/>
    <mergeCell ref="B809:D809"/>
    <mergeCell ref="B781:D781"/>
    <mergeCell ref="B773:D773"/>
    <mergeCell ref="B790:D790"/>
    <mergeCell ref="B839:D839"/>
    <mergeCell ref="A776:A780"/>
    <mergeCell ref="A750:K750"/>
    <mergeCell ref="F786:G786"/>
    <mergeCell ref="A820:K820"/>
    <mergeCell ref="F821:G821"/>
    <mergeCell ref="A785:K785"/>
    <mergeCell ref="B873:D873"/>
    <mergeCell ref="B879:D879"/>
    <mergeCell ref="B898:D898"/>
    <mergeCell ref="B892:D892"/>
    <mergeCell ref="B903:D903"/>
    <mergeCell ref="B912:D912"/>
    <mergeCell ref="B885:D885"/>
    <mergeCell ref="B909:D909"/>
    <mergeCell ref="B905:D905"/>
    <mergeCell ref="B896:D896"/>
    <mergeCell ref="A887:K887"/>
    <mergeCell ref="F888:G888"/>
    <mergeCell ref="B462:D462"/>
    <mergeCell ref="B474:D474"/>
    <mergeCell ref="B477:D477"/>
    <mergeCell ref="B498:D498"/>
    <mergeCell ref="A581:K581"/>
    <mergeCell ref="A649:K649"/>
    <mergeCell ref="B640:D640"/>
    <mergeCell ref="B456:D456"/>
    <mergeCell ref="B468:D468"/>
    <mergeCell ref="B470:D470"/>
    <mergeCell ref="B472:D472"/>
    <mergeCell ref="A511:K511"/>
    <mergeCell ref="B531:D531"/>
    <mergeCell ref="B579:D579"/>
    <mergeCell ref="B555:D555"/>
    <mergeCell ref="B622:D622"/>
    <mergeCell ref="B625:D625"/>
    <mergeCell ref="F548:G548"/>
    <mergeCell ref="B569:D569"/>
    <mergeCell ref="F617:G617"/>
    <mergeCell ref="B592:D592"/>
    <mergeCell ref="B602:D602"/>
    <mergeCell ref="B596:D596"/>
    <mergeCell ref="B577:D577"/>
    <mergeCell ref="B681:D681"/>
    <mergeCell ref="A692:A696"/>
    <mergeCell ref="B691:D691"/>
    <mergeCell ref="A684:K684"/>
    <mergeCell ref="F685:G685"/>
    <mergeCell ref="B612:D612"/>
    <mergeCell ref="B609:D609"/>
    <mergeCell ref="A853:K853"/>
    <mergeCell ref="A814:A817"/>
    <mergeCell ref="A772:A773"/>
    <mergeCell ref="B795:D795"/>
    <mergeCell ref="B844:D844"/>
    <mergeCell ref="B848:D848"/>
    <mergeCell ref="A836:A837"/>
    <mergeCell ref="B837:D837"/>
    <mergeCell ref="B833:D833"/>
    <mergeCell ref="B818:D818"/>
    <mergeCell ref="B830:D830"/>
    <mergeCell ref="B835:D835"/>
    <mergeCell ref="B827:D827"/>
    <mergeCell ref="B801:D801"/>
    <mergeCell ref="B803:D803"/>
    <mergeCell ref="B805:D805"/>
    <mergeCell ref="B783:D783"/>
    <mergeCell ref="B865:D865"/>
    <mergeCell ref="B861:D861"/>
    <mergeCell ref="B974:D974"/>
    <mergeCell ref="F958:G958"/>
    <mergeCell ref="F1062:G1062"/>
    <mergeCell ref="F993:G993"/>
    <mergeCell ref="A922:K922"/>
    <mergeCell ref="F854:G854"/>
    <mergeCell ref="A1003:A1004"/>
    <mergeCell ref="B979:D979"/>
    <mergeCell ref="B933:D933"/>
    <mergeCell ref="B920:D920"/>
    <mergeCell ref="B952:D952"/>
    <mergeCell ref="B1047:D1047"/>
    <mergeCell ref="B1054:D1054"/>
    <mergeCell ref="B1056:D1056"/>
    <mergeCell ref="B985:D985"/>
    <mergeCell ref="A899:A902"/>
    <mergeCell ref="B1039:D1039"/>
    <mergeCell ref="B1041:D1041"/>
    <mergeCell ref="A1051:A1053"/>
    <mergeCell ref="B1050:D1050"/>
    <mergeCell ref="B988:D988"/>
    <mergeCell ref="B871:D871"/>
    <mergeCell ref="B962:D962"/>
    <mergeCell ref="A956:K956"/>
    <mergeCell ref="B863:D863"/>
    <mergeCell ref="F3:G3"/>
    <mergeCell ref="L75:P78"/>
    <mergeCell ref="B74:D74"/>
    <mergeCell ref="B57:D57"/>
    <mergeCell ref="B62:D62"/>
    <mergeCell ref="B11:D11"/>
    <mergeCell ref="B22:D22"/>
    <mergeCell ref="F70:G70"/>
    <mergeCell ref="A68:K68"/>
    <mergeCell ref="B35:D35"/>
    <mergeCell ref="F36:G36"/>
    <mergeCell ref="B46:D46"/>
    <mergeCell ref="L32:O33"/>
    <mergeCell ref="B13:D13"/>
    <mergeCell ref="B19:D19"/>
    <mergeCell ref="B42:D42"/>
    <mergeCell ref="A34:K34"/>
    <mergeCell ref="B25:D25"/>
    <mergeCell ref="B48:D48"/>
    <mergeCell ref="B31:D31"/>
    <mergeCell ref="A866:A868"/>
    <mergeCell ref="F1096:G1096"/>
    <mergeCell ref="B1103:D1103"/>
    <mergeCell ref="L1104:O1105"/>
    <mergeCell ref="B1105:D1105"/>
    <mergeCell ref="L1106:O1107"/>
    <mergeCell ref="B191:D191"/>
    <mergeCell ref="B1045:D1045"/>
    <mergeCell ref="A1027:K1027"/>
    <mergeCell ref="F1028:G1028"/>
    <mergeCell ref="B201:D201"/>
    <mergeCell ref="B204:D204"/>
    <mergeCell ref="B238:D238"/>
    <mergeCell ref="B1016:D1016"/>
    <mergeCell ref="A992:K992"/>
    <mergeCell ref="B1002:D1002"/>
    <mergeCell ref="B1037:D1037"/>
    <mergeCell ref="B1066:D1066"/>
    <mergeCell ref="B907:D907"/>
    <mergeCell ref="B965:D965"/>
    <mergeCell ref="F923:G923"/>
    <mergeCell ref="B1018:D1018"/>
    <mergeCell ref="B1010:D1010"/>
    <mergeCell ref="B1020:D1020"/>
    <mergeCell ref="B947:D947"/>
    <mergeCell ref="B1108:D1108"/>
    <mergeCell ref="L1109:O1110"/>
    <mergeCell ref="B1110:D1110"/>
    <mergeCell ref="L1111:O1112"/>
    <mergeCell ref="B1112:D1112"/>
    <mergeCell ref="L1113:O1114"/>
    <mergeCell ref="B1114:D1114"/>
    <mergeCell ref="B1116:D1116"/>
    <mergeCell ref="L1117:P1121"/>
    <mergeCell ref="B1121:D1121"/>
    <mergeCell ref="L1122:M1124"/>
    <mergeCell ref="B1124:D1124"/>
    <mergeCell ref="L1125:O1126"/>
    <mergeCell ref="B1126:D1126"/>
    <mergeCell ref="B1128:D1128"/>
    <mergeCell ref="L1129:R1130"/>
    <mergeCell ref="L1136:O1138"/>
    <mergeCell ref="B1138:D1138"/>
    <mergeCell ref="B1240:D1240"/>
    <mergeCell ref="F1236:G1236"/>
    <mergeCell ref="A1235:K1235"/>
    <mergeCell ref="L1139:O1141"/>
    <mergeCell ref="B1141:D1141"/>
    <mergeCell ref="F1131:G1131"/>
    <mergeCell ref="B1155:D1155"/>
    <mergeCell ref="L1142:O1143"/>
    <mergeCell ref="B1143:D1143"/>
    <mergeCell ref="L1144:O1145"/>
    <mergeCell ref="B1145:D1145"/>
    <mergeCell ref="L1146:O1148"/>
    <mergeCell ref="B1148:D1148"/>
    <mergeCell ref="L1156:O1158"/>
    <mergeCell ref="B1158:D1158"/>
    <mergeCell ref="L1159:O1160"/>
    <mergeCell ref="B1160:D1160"/>
    <mergeCell ref="B1162:D1162"/>
    <mergeCell ref="L1149:O1150"/>
    <mergeCell ref="B1150:D1150"/>
    <mergeCell ref="L1151:O1152"/>
    <mergeCell ref="B1152:D1152"/>
    <mergeCell ref="L1153:O1155"/>
    <mergeCell ref="L1163:O1165"/>
    <mergeCell ref="B1165:D1165"/>
    <mergeCell ref="L1172:O1173"/>
    <mergeCell ref="B1173:D1173"/>
    <mergeCell ref="B1171:D1171"/>
    <mergeCell ref="F1166:G1166"/>
    <mergeCell ref="A1164:K1164"/>
    <mergeCell ref="L1174:O1175"/>
    <mergeCell ref="B1175:D1175"/>
    <mergeCell ref="L1176:O1177"/>
    <mergeCell ref="B1177:D1177"/>
    <mergeCell ref="L1178:O1179"/>
    <mergeCell ref="B1179:D1179"/>
    <mergeCell ref="B1191:D1191"/>
    <mergeCell ref="L1180:O1181"/>
    <mergeCell ref="B1181:D1181"/>
    <mergeCell ref="L1182:O1183"/>
    <mergeCell ref="B1183:D1183"/>
    <mergeCell ref="L1184:O1185"/>
    <mergeCell ref="B1185:D1185"/>
    <mergeCell ref="L1192:O1193"/>
    <mergeCell ref="B1193:D1193"/>
    <mergeCell ref="L1194:N1196"/>
    <mergeCell ref="B1196:D1196"/>
    <mergeCell ref="B1198:D1198"/>
    <mergeCell ref="L1186:O1187"/>
    <mergeCell ref="B1187:D1187"/>
    <mergeCell ref="L1188:O1189"/>
    <mergeCell ref="B1189:D1189"/>
    <mergeCell ref="L1190:O1191"/>
    <mergeCell ref="L1199:O1200"/>
    <mergeCell ref="L1206:O1207"/>
    <mergeCell ref="B1207:D1207"/>
    <mergeCell ref="L1208:O1209"/>
    <mergeCell ref="B1209:D1209"/>
    <mergeCell ref="B1205:D1205"/>
    <mergeCell ref="F1201:G1201"/>
    <mergeCell ref="A1200:K1200"/>
    <mergeCell ref="B1227:D1227"/>
    <mergeCell ref="L1210:O1211"/>
    <mergeCell ref="B1211:D1211"/>
    <mergeCell ref="L1212:M1214"/>
    <mergeCell ref="B1214:D1214"/>
    <mergeCell ref="L1215:O1216"/>
    <mergeCell ref="B1216:D1216"/>
    <mergeCell ref="L1228:P1229"/>
    <mergeCell ref="B1229:D1229"/>
    <mergeCell ref="L1230:P1231"/>
    <mergeCell ref="B1231:D1231"/>
    <mergeCell ref="B1233:D1233"/>
    <mergeCell ref="L1217:O1218"/>
    <mergeCell ref="B1218:D1218"/>
    <mergeCell ref="L1219:N1224"/>
    <mergeCell ref="B1224:D1224"/>
    <mergeCell ref="L1225:M1227"/>
    <mergeCell ref="L1234:P1235"/>
    <mergeCell ref="L1241:P1242"/>
    <mergeCell ref="B1242:D1242"/>
    <mergeCell ref="L1243:P1244"/>
    <mergeCell ref="B1244:D1244"/>
    <mergeCell ref="B1276:D1276"/>
    <mergeCell ref="F1271:G1271"/>
    <mergeCell ref="A1269:K1269"/>
    <mergeCell ref="L1245:P1246"/>
    <mergeCell ref="B1246:D1246"/>
    <mergeCell ref="L1247:P1248"/>
    <mergeCell ref="B1248:D1248"/>
    <mergeCell ref="L1249:P1250"/>
    <mergeCell ref="B1250:D1250"/>
    <mergeCell ref="L1251:P1252"/>
    <mergeCell ref="B1252:D1252"/>
    <mergeCell ref="L1253:P1254"/>
    <mergeCell ref="B1254:D1254"/>
    <mergeCell ref="L1255:P1256"/>
    <mergeCell ref="B1256:D1256"/>
    <mergeCell ref="L1257:P1258"/>
    <mergeCell ref="B1258:D1258"/>
    <mergeCell ref="L1259:P1260"/>
    <mergeCell ref="B1260:D1260"/>
    <mergeCell ref="L1261:P1262"/>
    <mergeCell ref="B1262:D1262"/>
    <mergeCell ref="L1263:P1264"/>
    <mergeCell ref="B1264:D1264"/>
    <mergeCell ref="B1266:D1266"/>
    <mergeCell ref="L1267:P1269"/>
    <mergeCell ref="B1284:D1284"/>
    <mergeCell ref="L1270:P1278"/>
    <mergeCell ref="B1278:D1278"/>
    <mergeCell ref="L1279:P1280"/>
    <mergeCell ref="B1280:D1280"/>
    <mergeCell ref="L1281:P1282"/>
    <mergeCell ref="B1282:D1282"/>
  </mergeCells>
  <phoneticPr fontId="17" type="noConversion"/>
  <printOptions horizontalCentered="1"/>
  <pageMargins left="0.31496062992125984" right="0.31496062992125984" top="0.78740157480314965" bottom="0.39370078740157483" header="0.51181102362204722" footer="0.51181102362204722"/>
  <pageSetup fitToWidth="6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5"/>
  <sheetViews>
    <sheetView showGridLines="0" zoomScaleNormal="100" workbookViewId="0">
      <selection activeCell="E26" sqref="E26"/>
    </sheetView>
  </sheetViews>
  <sheetFormatPr defaultColWidth="9" defaultRowHeight="15"/>
  <cols>
    <col min="1" max="1" width="7.42578125" style="253" customWidth="1"/>
    <col min="2" max="4" width="9" style="253"/>
    <col min="5" max="5" width="39.85546875" style="253" customWidth="1"/>
    <col min="6" max="6" width="9" style="253"/>
    <col min="7" max="7" width="9" style="253" customWidth="1"/>
    <col min="8" max="8" width="10.28515625" style="253" customWidth="1"/>
    <col min="9" max="10" width="9" style="253"/>
    <col min="11" max="11" width="12" style="253" customWidth="1"/>
    <col min="12" max="16384" width="9" style="253"/>
  </cols>
  <sheetData>
    <row r="1" spans="1:13">
      <c r="A1" s="367" t="s">
        <v>1233</v>
      </c>
      <c r="B1" s="367"/>
      <c r="C1" s="367"/>
      <c r="D1" s="367"/>
      <c r="E1" s="367"/>
    </row>
    <row r="2" spans="1:13" ht="4.5" customHeight="1" thickBot="1">
      <c r="A2" s="392"/>
      <c r="B2" s="392"/>
      <c r="C2" s="392"/>
      <c r="D2" s="392"/>
      <c r="E2" s="392"/>
    </row>
    <row r="3" spans="1:13" ht="36">
      <c r="A3" s="1" t="s">
        <v>0</v>
      </c>
      <c r="B3" s="2" t="s">
        <v>1</v>
      </c>
      <c r="C3" s="3" t="s">
        <v>2</v>
      </c>
      <c r="D3" s="4" t="s">
        <v>3</v>
      </c>
      <c r="E3" s="3" t="s">
        <v>4</v>
      </c>
      <c r="F3" s="667" t="s">
        <v>5</v>
      </c>
      <c r="G3" s="668"/>
      <c r="H3" s="22" t="s">
        <v>6</v>
      </c>
      <c r="I3" s="5" t="s">
        <v>7</v>
      </c>
      <c r="J3" s="6" t="s">
        <v>8</v>
      </c>
      <c r="K3" s="44" t="s">
        <v>9</v>
      </c>
    </row>
    <row r="4" spans="1:13" ht="15.75" thickBot="1">
      <c r="A4" s="7" t="s">
        <v>10</v>
      </c>
      <c r="B4" s="8"/>
      <c r="C4" s="12"/>
      <c r="D4" s="10"/>
      <c r="E4" s="9"/>
      <c r="F4" s="23" t="s">
        <v>11</v>
      </c>
      <c r="G4" s="24" t="s">
        <v>12</v>
      </c>
      <c r="H4" s="25" t="s">
        <v>13</v>
      </c>
      <c r="I4" s="11" t="s">
        <v>14</v>
      </c>
      <c r="J4" s="13" t="s">
        <v>15</v>
      </c>
      <c r="K4" s="45" t="s">
        <v>16</v>
      </c>
    </row>
    <row r="5" spans="1:13" ht="3.95" customHeight="1">
      <c r="A5" s="254"/>
    </row>
    <row r="6" spans="1:13">
      <c r="A6" s="623" t="s">
        <v>1011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</row>
    <row r="7" spans="1:13">
      <c r="A7" s="602">
        <v>1</v>
      </c>
      <c r="B7" s="14"/>
      <c r="C7" s="34" t="s">
        <v>48</v>
      </c>
      <c r="D7" s="14" t="s">
        <v>18</v>
      </c>
      <c r="E7" s="255" t="s">
        <v>49</v>
      </c>
      <c r="F7" s="68">
        <v>2.2839999999999998</v>
      </c>
      <c r="G7" s="68">
        <v>2.669</v>
      </c>
      <c r="H7" s="35">
        <f>G7-F7</f>
        <v>0.38500000000000023</v>
      </c>
      <c r="I7" s="36">
        <v>6.4</v>
      </c>
      <c r="J7" s="37">
        <v>898</v>
      </c>
      <c r="K7" s="19">
        <f>SUM(H7*I7*J7)</f>
        <v>2212.6720000000014</v>
      </c>
      <c r="L7" s="669"/>
      <c r="M7" s="670"/>
    </row>
    <row r="8" spans="1:13">
      <c r="A8" s="603"/>
      <c r="B8" s="14"/>
      <c r="C8" s="34" t="s">
        <v>48</v>
      </c>
      <c r="D8" s="14" t="s">
        <v>18</v>
      </c>
      <c r="E8" s="255" t="s">
        <v>50</v>
      </c>
      <c r="F8" s="68">
        <v>5.4390000000000001</v>
      </c>
      <c r="G8" s="68">
        <v>6.18</v>
      </c>
      <c r="H8" s="35">
        <f>G8-F8</f>
        <v>0.74099999999999966</v>
      </c>
      <c r="I8" s="36">
        <v>6.3</v>
      </c>
      <c r="J8" s="37">
        <v>898</v>
      </c>
      <c r="K8" s="19">
        <f>SUM(H8*I8*J8)</f>
        <v>4192.1333999999979</v>
      </c>
      <c r="L8" s="669"/>
      <c r="M8" s="670"/>
    </row>
    <row r="9" spans="1:13">
      <c r="A9" s="604"/>
      <c r="B9" s="659" t="s">
        <v>51</v>
      </c>
      <c r="C9" s="660"/>
      <c r="D9" s="661"/>
      <c r="E9" s="256"/>
      <c r="F9" s="74"/>
      <c r="G9" s="74"/>
      <c r="H9" s="21">
        <f>SUM(H7:H8)</f>
        <v>1.1259999999999999</v>
      </c>
      <c r="I9" s="33"/>
      <c r="J9" s="28"/>
      <c r="K9" s="20">
        <f>SUM(K7:K8)</f>
        <v>6404.8053999999993</v>
      </c>
    </row>
    <row r="10" spans="1:13">
      <c r="A10" s="789">
        <v>2</v>
      </c>
      <c r="B10" s="592" t="s">
        <v>1036</v>
      </c>
      <c r="C10" s="592" t="s">
        <v>184</v>
      </c>
      <c r="D10" s="593" t="s">
        <v>18</v>
      </c>
      <c r="E10" s="31" t="s">
        <v>186</v>
      </c>
      <c r="F10" s="26">
        <v>11.67</v>
      </c>
      <c r="G10" s="26">
        <v>12.956</v>
      </c>
      <c r="H10" s="26">
        <f>G10-F10</f>
        <v>1.2859999999999996</v>
      </c>
      <c r="I10" s="142">
        <v>6.5</v>
      </c>
      <c r="J10" s="41">
        <v>898</v>
      </c>
      <c r="K10" s="19">
        <f>SUM(H10*I10*J10)</f>
        <v>7506.3819999999987</v>
      </c>
    </row>
    <row r="11" spans="1:13">
      <c r="A11" s="790"/>
      <c r="B11" s="784" t="s">
        <v>901</v>
      </c>
      <c r="C11" s="785"/>
      <c r="D11" s="786"/>
      <c r="E11" s="55"/>
      <c r="F11" s="26"/>
      <c r="G11" s="26"/>
      <c r="H11" s="58">
        <v>1.286</v>
      </c>
      <c r="I11" s="155"/>
      <c r="J11" s="154"/>
      <c r="K11" s="20">
        <v>7506</v>
      </c>
    </row>
    <row r="12" spans="1:13">
      <c r="A12" s="250">
        <v>3</v>
      </c>
      <c r="B12" s="593" t="s">
        <v>1036</v>
      </c>
      <c r="C12" s="594" t="s">
        <v>252</v>
      </c>
      <c r="D12" s="593" t="s">
        <v>18</v>
      </c>
      <c r="E12" s="67" t="s">
        <v>253</v>
      </c>
      <c r="F12" s="68">
        <v>1.675</v>
      </c>
      <c r="G12" s="68">
        <v>2.0779999999999998</v>
      </c>
      <c r="H12" s="35">
        <f>G12-F12</f>
        <v>0.4029999999999998</v>
      </c>
      <c r="I12" s="36">
        <v>5.6</v>
      </c>
      <c r="J12" s="37">
        <v>855</v>
      </c>
      <c r="K12" s="19">
        <f>SUM(H12*I12*J12)</f>
        <v>1929.5639999999989</v>
      </c>
    </row>
    <row r="13" spans="1:13">
      <c r="A13" s="251"/>
      <c r="B13" s="662" t="s">
        <v>254</v>
      </c>
      <c r="C13" s="663"/>
      <c r="D13" s="664"/>
      <c r="E13" s="257"/>
      <c r="F13" s="74"/>
      <c r="G13" s="74"/>
      <c r="H13" s="38">
        <f>SUM(H12)</f>
        <v>0.4029999999999998</v>
      </c>
      <c r="I13" s="39"/>
      <c r="J13" s="40"/>
      <c r="K13" s="20">
        <f>SUM(K12:K12)</f>
        <v>1929.5639999999989</v>
      </c>
    </row>
    <row r="14" spans="1:13">
      <c r="A14" s="235">
        <v>4</v>
      </c>
      <c r="B14" s="41"/>
      <c r="C14" s="41" t="s">
        <v>309</v>
      </c>
      <c r="D14" s="14" t="s">
        <v>18</v>
      </c>
      <c r="E14" s="55" t="s">
        <v>311</v>
      </c>
      <c r="F14" s="26">
        <v>3.75</v>
      </c>
      <c r="G14" s="26">
        <v>4.1189999999999998</v>
      </c>
      <c r="H14" s="26">
        <f>G14-F14</f>
        <v>0.36899999999999977</v>
      </c>
      <c r="I14" s="142">
        <v>4.0999999999999996</v>
      </c>
      <c r="J14" s="41">
        <v>855</v>
      </c>
      <c r="K14" s="19">
        <f>SUM(H14*I14*J14)</f>
        <v>1293.5294999999992</v>
      </c>
    </row>
    <row r="15" spans="1:13">
      <c r="A15" s="258"/>
      <c r="B15" s="662" t="s">
        <v>905</v>
      </c>
      <c r="C15" s="663"/>
      <c r="D15" s="664"/>
      <c r="E15" s="55"/>
      <c r="F15" s="26"/>
      <c r="G15" s="26"/>
      <c r="H15" s="58">
        <v>0.36899999999999999</v>
      </c>
      <c r="I15" s="155"/>
      <c r="J15" s="154"/>
      <c r="K15" s="20">
        <v>1294</v>
      </c>
    </row>
    <row r="16" spans="1:13">
      <c r="A16" s="235">
        <v>5</v>
      </c>
      <c r="B16" s="41"/>
      <c r="C16" s="41" t="s">
        <v>356</v>
      </c>
      <c r="D16" s="14" t="s">
        <v>18</v>
      </c>
      <c r="E16" s="55" t="s">
        <v>361</v>
      </c>
      <c r="F16" s="26">
        <v>6.26</v>
      </c>
      <c r="G16" s="26">
        <v>6.5620000000000003</v>
      </c>
      <c r="H16" s="26">
        <f>G16-F16</f>
        <v>0.30200000000000049</v>
      </c>
      <c r="I16" s="142">
        <v>5.5</v>
      </c>
      <c r="J16" s="41">
        <v>855</v>
      </c>
      <c r="K16" s="19">
        <f>SUM(H16*I16*J16)</f>
        <v>1420.1550000000022</v>
      </c>
    </row>
    <row r="17" spans="1:13">
      <c r="A17" s="258"/>
      <c r="B17" s="662" t="s">
        <v>908</v>
      </c>
      <c r="C17" s="663"/>
      <c r="D17" s="664"/>
      <c r="E17" s="55"/>
      <c r="F17" s="26"/>
      <c r="G17" s="26"/>
      <c r="H17" s="58">
        <v>0.30199999999999999</v>
      </c>
      <c r="I17" s="155"/>
      <c r="J17" s="154"/>
      <c r="K17" s="20">
        <v>1420</v>
      </c>
    </row>
    <row r="18" spans="1:13">
      <c r="A18" s="250">
        <v>6</v>
      </c>
      <c r="B18" s="14"/>
      <c r="C18" s="34" t="s">
        <v>420</v>
      </c>
      <c r="D18" s="14" t="s">
        <v>18</v>
      </c>
      <c r="E18" s="259" t="s">
        <v>422</v>
      </c>
      <c r="F18" s="68">
        <v>0.83</v>
      </c>
      <c r="G18" s="68">
        <v>1.5</v>
      </c>
      <c r="H18" s="35">
        <f>G18-F18</f>
        <v>0.67</v>
      </c>
      <c r="I18" s="36">
        <v>4.2</v>
      </c>
      <c r="J18" s="37">
        <v>898</v>
      </c>
      <c r="K18" s="19">
        <f>SUM(H18*I18*J18)</f>
        <v>2526.9720000000007</v>
      </c>
    </row>
    <row r="19" spans="1:13">
      <c r="A19" s="258"/>
      <c r="B19" s="662" t="s">
        <v>920</v>
      </c>
      <c r="C19" s="663"/>
      <c r="D19" s="664"/>
      <c r="E19" s="55"/>
      <c r="F19" s="26"/>
      <c r="G19" s="26"/>
      <c r="H19" s="58">
        <v>0.67</v>
      </c>
      <c r="I19" s="155"/>
      <c r="J19" s="154"/>
      <c r="K19" s="20">
        <v>2527</v>
      </c>
    </row>
    <row r="20" spans="1:13">
      <c r="A20" s="250">
        <v>7</v>
      </c>
      <c r="B20" s="14"/>
      <c r="C20" s="34" t="s">
        <v>638</v>
      </c>
      <c r="D20" s="14" t="s">
        <v>18</v>
      </c>
      <c r="E20" s="67" t="s">
        <v>639</v>
      </c>
      <c r="F20" s="68">
        <v>0</v>
      </c>
      <c r="G20" s="68">
        <v>0.7</v>
      </c>
      <c r="H20" s="35">
        <f>G20-F20</f>
        <v>0.7</v>
      </c>
      <c r="I20" s="36">
        <v>6.5</v>
      </c>
      <c r="J20" s="37">
        <v>855</v>
      </c>
      <c r="K20" s="19">
        <f>SUM(H20*I20*J20)</f>
        <v>3890.25</v>
      </c>
    </row>
    <row r="21" spans="1:13">
      <c r="A21" s="258"/>
      <c r="B21" s="662" t="s">
        <v>642</v>
      </c>
      <c r="C21" s="663"/>
      <c r="D21" s="664"/>
      <c r="E21" s="55"/>
      <c r="F21" s="26"/>
      <c r="G21" s="26"/>
      <c r="H21" s="58">
        <v>0.7</v>
      </c>
      <c r="I21" s="155"/>
      <c r="J21" s="154"/>
      <c r="K21" s="20">
        <v>3890</v>
      </c>
    </row>
    <row r="22" spans="1:13">
      <c r="A22" s="332" t="s">
        <v>1012</v>
      </c>
    </row>
    <row r="23" spans="1:13">
      <c r="A23" s="782">
        <v>8</v>
      </c>
      <c r="B23" s="14"/>
      <c r="C23" s="369" t="s">
        <v>1031</v>
      </c>
      <c r="D23" s="14" t="s">
        <v>110</v>
      </c>
      <c r="E23" s="30" t="s">
        <v>1032</v>
      </c>
      <c r="F23" s="16">
        <v>19.542999999999999</v>
      </c>
      <c r="G23" s="16">
        <v>19.802</v>
      </c>
      <c r="H23" s="35">
        <v>0.25900000000000001</v>
      </c>
      <c r="I23" s="370">
        <v>6</v>
      </c>
      <c r="J23" s="37">
        <v>890</v>
      </c>
      <c r="K23" s="19">
        <f>J23*I23*H23</f>
        <v>1383.06</v>
      </c>
      <c r="L23" s="669"/>
      <c r="M23" s="670"/>
    </row>
    <row r="24" spans="1:13">
      <c r="A24" s="783"/>
      <c r="B24" s="754" t="s">
        <v>1033</v>
      </c>
      <c r="C24" s="791"/>
      <c r="D24" s="792"/>
      <c r="E24" s="53"/>
      <c r="F24" s="16"/>
      <c r="G24" s="16"/>
      <c r="H24" s="38">
        <f>G23-F23</f>
        <v>0.25900000000000034</v>
      </c>
      <c r="I24" s="371"/>
      <c r="J24" s="40"/>
      <c r="K24" s="20">
        <f>K23</f>
        <v>1383.06</v>
      </c>
    </row>
    <row r="25" spans="1:13">
      <c r="A25" s="602">
        <v>9</v>
      </c>
      <c r="B25" s="14"/>
      <c r="C25" s="34" t="s">
        <v>176</v>
      </c>
      <c r="D25" s="14" t="s">
        <v>110</v>
      </c>
      <c r="E25" s="67" t="s">
        <v>977</v>
      </c>
      <c r="F25" s="68">
        <v>3.048</v>
      </c>
      <c r="G25" s="68">
        <v>3.6080000000000001</v>
      </c>
      <c r="H25" s="17">
        <v>0.56000000000000005</v>
      </c>
      <c r="I25" s="32">
        <v>3.8</v>
      </c>
      <c r="J25" s="18">
        <v>890</v>
      </c>
      <c r="K25" s="19">
        <v>1894</v>
      </c>
      <c r="L25" s="669"/>
      <c r="M25" s="670"/>
    </row>
    <row r="26" spans="1:13">
      <c r="A26" s="604"/>
      <c r="B26" s="754" t="s">
        <v>869</v>
      </c>
      <c r="C26" s="787"/>
      <c r="D26" s="788"/>
      <c r="E26" s="73"/>
      <c r="F26" s="74"/>
      <c r="G26" s="74"/>
      <c r="H26" s="38">
        <v>0.56000000000000005</v>
      </c>
      <c r="I26" s="39"/>
      <c r="J26" s="40"/>
      <c r="K26" s="20">
        <v>1894</v>
      </c>
    </row>
    <row r="27" spans="1:13">
      <c r="A27" s="232">
        <v>10</v>
      </c>
      <c r="B27" s="129" t="s">
        <v>82</v>
      </c>
      <c r="C27" s="130" t="s">
        <v>274</v>
      </c>
      <c r="D27" s="129" t="s">
        <v>110</v>
      </c>
      <c r="E27" s="260" t="s">
        <v>981</v>
      </c>
      <c r="F27" s="261">
        <v>0</v>
      </c>
      <c r="G27" s="261">
        <v>0.217</v>
      </c>
      <c r="H27" s="262">
        <f>G27-F27</f>
        <v>0.217</v>
      </c>
      <c r="I27" s="263">
        <v>5.3</v>
      </c>
      <c r="J27" s="264">
        <v>890</v>
      </c>
      <c r="K27" s="265">
        <f>SUM(H27*I27*J27)</f>
        <v>1023.5889999999999</v>
      </c>
    </row>
    <row r="28" spans="1:13">
      <c r="A28" s="258"/>
      <c r="B28" s="662" t="s">
        <v>881</v>
      </c>
      <c r="C28" s="663"/>
      <c r="D28" s="664"/>
      <c r="E28" s="55"/>
      <c r="F28" s="26"/>
      <c r="G28" s="26"/>
      <c r="H28" s="58">
        <v>0.217</v>
      </c>
      <c r="I28" s="155"/>
      <c r="J28" s="154"/>
      <c r="K28" s="79">
        <v>1024</v>
      </c>
    </row>
    <row r="29" spans="1:13">
      <c r="A29" s="605"/>
      <c r="B29" s="120"/>
      <c r="C29" s="266" t="s">
        <v>331</v>
      </c>
      <c r="D29" s="267" t="s">
        <v>110</v>
      </c>
      <c r="E29" s="268" t="s">
        <v>1001</v>
      </c>
      <c r="F29" s="269">
        <v>2.637</v>
      </c>
      <c r="G29" s="269">
        <v>3.4020000000000001</v>
      </c>
      <c r="H29" s="211">
        <v>0.76500000000000001</v>
      </c>
      <c r="I29" s="212">
        <v>5.4</v>
      </c>
      <c r="J29" s="213">
        <v>890</v>
      </c>
      <c r="K29" s="328">
        <f>SUM(H29*I29*J29)</f>
        <v>3676.59</v>
      </c>
    </row>
    <row r="30" spans="1:13">
      <c r="A30" s="606">
        <v>11</v>
      </c>
      <c r="B30" s="14"/>
      <c r="C30" s="369" t="s">
        <v>331</v>
      </c>
      <c r="D30" s="14" t="s">
        <v>110</v>
      </c>
      <c r="E30" s="30" t="s">
        <v>1030</v>
      </c>
      <c r="F30" s="16">
        <v>0</v>
      </c>
      <c r="G30" s="16">
        <v>0.71299999999999997</v>
      </c>
      <c r="H30" s="35">
        <v>0.71299999999999997</v>
      </c>
      <c r="I30" s="370">
        <v>6.5</v>
      </c>
      <c r="J30" s="37">
        <v>890</v>
      </c>
      <c r="K30" s="19">
        <f>J30*I30*H30</f>
        <v>4124.7049999999999</v>
      </c>
      <c r="L30" s="669"/>
      <c r="M30" s="670"/>
    </row>
    <row r="31" spans="1:13">
      <c r="A31" s="607"/>
      <c r="B31" s="662" t="s">
        <v>895</v>
      </c>
      <c r="C31" s="663"/>
      <c r="D31" s="664"/>
      <c r="E31" s="55"/>
      <c r="F31" s="26"/>
      <c r="G31" s="26"/>
      <c r="H31" s="58">
        <f>SUM(H29+H30)</f>
        <v>1.478</v>
      </c>
      <c r="I31" s="155"/>
      <c r="J31" s="154"/>
      <c r="K31" s="368">
        <f>SUM(K29+K30)</f>
        <v>7801.2950000000001</v>
      </c>
    </row>
    <row r="32" spans="1:13">
      <c r="A32" s="327">
        <v>12</v>
      </c>
      <c r="B32" s="120"/>
      <c r="C32" s="266" t="s">
        <v>423</v>
      </c>
      <c r="D32" s="267" t="s">
        <v>110</v>
      </c>
      <c r="E32" s="268" t="s">
        <v>425</v>
      </c>
      <c r="F32" s="269">
        <v>2.0230000000000001</v>
      </c>
      <c r="G32" s="269">
        <v>2.5499999999999998</v>
      </c>
      <c r="H32" s="211">
        <v>0.52700000000000002</v>
      </c>
      <c r="I32" s="212">
        <v>5</v>
      </c>
      <c r="J32" s="213">
        <v>890</v>
      </c>
      <c r="K32" s="328">
        <f>SUM(H32*I32*J32)</f>
        <v>2345.15</v>
      </c>
    </row>
    <row r="33" spans="1:16">
      <c r="A33" s="258"/>
      <c r="B33" s="662" t="s">
        <v>924</v>
      </c>
      <c r="C33" s="663"/>
      <c r="D33" s="664"/>
      <c r="E33" s="55"/>
      <c r="F33" s="26"/>
      <c r="G33" s="26"/>
      <c r="H33" s="58">
        <v>0.52700000000000002</v>
      </c>
      <c r="I33" s="155"/>
      <c r="J33" s="154"/>
      <c r="K33" s="79">
        <v>2345</v>
      </c>
    </row>
    <row r="34" spans="1:16">
      <c r="A34" s="327">
        <v>13</v>
      </c>
      <c r="B34" s="120"/>
      <c r="C34" s="266" t="s">
        <v>1248</v>
      </c>
      <c r="D34" s="267" t="s">
        <v>110</v>
      </c>
      <c r="E34" s="268" t="s">
        <v>1249</v>
      </c>
      <c r="F34" s="269">
        <v>0.24299999999999999</v>
      </c>
      <c r="G34" s="269">
        <v>0.81599999999999995</v>
      </c>
      <c r="H34" s="211">
        <f>SUM(G34-F34)</f>
        <v>0.57299999999999995</v>
      </c>
      <c r="I34" s="212">
        <v>5.4</v>
      </c>
      <c r="J34" s="213"/>
      <c r="K34" s="328">
        <v>5000</v>
      </c>
    </row>
    <row r="35" spans="1:16">
      <c r="A35" s="258"/>
      <c r="B35" s="662" t="s">
        <v>1250</v>
      </c>
      <c r="C35" s="663"/>
      <c r="D35" s="664"/>
      <c r="E35" s="55"/>
      <c r="F35" s="26"/>
      <c r="G35" s="26"/>
      <c r="H35" s="58">
        <f>H34</f>
        <v>0.57299999999999995</v>
      </c>
      <c r="I35" s="155"/>
      <c r="J35" s="154"/>
      <c r="K35" s="79">
        <v>5000</v>
      </c>
    </row>
    <row r="36" spans="1:16" ht="15.75" thickBot="1">
      <c r="A36" s="775">
        <v>42</v>
      </c>
      <c r="B36" s="775"/>
      <c r="C36" s="775"/>
      <c r="D36" s="775"/>
      <c r="E36" s="775"/>
      <c r="F36" s="775"/>
      <c r="G36" s="775"/>
      <c r="H36" s="775"/>
      <c r="I36" s="775"/>
      <c r="J36" s="775"/>
      <c r="K36" s="775"/>
    </row>
    <row r="37" spans="1:16" ht="36">
      <c r="A37" s="1" t="s">
        <v>0</v>
      </c>
      <c r="B37" s="2" t="s">
        <v>1</v>
      </c>
      <c r="C37" s="3" t="s">
        <v>2</v>
      </c>
      <c r="D37" s="4" t="s">
        <v>3</v>
      </c>
      <c r="E37" s="3" t="s">
        <v>4</v>
      </c>
      <c r="F37" s="667" t="s">
        <v>5</v>
      </c>
      <c r="G37" s="668"/>
      <c r="H37" s="22" t="s">
        <v>6</v>
      </c>
      <c r="I37" s="5" t="s">
        <v>7</v>
      </c>
      <c r="J37" s="6" t="s">
        <v>8</v>
      </c>
      <c r="K37" s="44" t="s">
        <v>9</v>
      </c>
    </row>
    <row r="38" spans="1:16" ht="15.75" thickBot="1">
      <c r="A38" s="7" t="s">
        <v>10</v>
      </c>
      <c r="B38" s="8"/>
      <c r="C38" s="12"/>
      <c r="D38" s="10"/>
      <c r="E38" s="9"/>
      <c r="F38" s="23" t="s">
        <v>11</v>
      </c>
      <c r="G38" s="24" t="s">
        <v>12</v>
      </c>
      <c r="H38" s="25" t="s">
        <v>13</v>
      </c>
      <c r="I38" s="11" t="s">
        <v>14</v>
      </c>
      <c r="J38" s="13" t="s">
        <v>15</v>
      </c>
      <c r="K38" s="45" t="s">
        <v>16</v>
      </c>
    </row>
    <row r="39" spans="1:16" ht="3.95" customHeight="1">
      <c r="A39" s="254"/>
    </row>
    <row r="40" spans="1:16">
      <c r="A40" s="232">
        <v>14</v>
      </c>
      <c r="B40" s="113"/>
      <c r="C40" s="121" t="s">
        <v>544</v>
      </c>
      <c r="D40" s="113" t="s">
        <v>110</v>
      </c>
      <c r="E40" s="270" t="s">
        <v>980</v>
      </c>
      <c r="F40" s="271">
        <v>2.1179999999999999</v>
      </c>
      <c r="G40" s="271">
        <v>2.46</v>
      </c>
      <c r="H40" s="214">
        <f>G40-F40</f>
        <v>0.34200000000000008</v>
      </c>
      <c r="I40" s="215">
        <v>4.7</v>
      </c>
      <c r="J40" s="217">
        <v>890</v>
      </c>
      <c r="K40" s="122">
        <f>SUM(H40*I40*J40)</f>
        <v>1430.5860000000002</v>
      </c>
      <c r="L40" s="377"/>
      <c r="M40" s="389"/>
      <c r="N40" s="389"/>
      <c r="O40" s="389"/>
      <c r="P40" s="389"/>
    </row>
    <row r="41" spans="1:16">
      <c r="A41" s="258"/>
      <c r="B41" s="662" t="s">
        <v>943</v>
      </c>
      <c r="C41" s="663"/>
      <c r="D41" s="664"/>
      <c r="E41" s="55"/>
      <c r="F41" s="26"/>
      <c r="G41" s="26"/>
      <c r="H41" s="58">
        <v>0.434</v>
      </c>
      <c r="I41" s="155"/>
      <c r="J41" s="154"/>
      <c r="K41" s="79">
        <v>1815</v>
      </c>
    </row>
    <row r="42" spans="1:16">
      <c r="A42" s="332" t="s">
        <v>1013</v>
      </c>
    </row>
    <row r="43" spans="1:16">
      <c r="A43" s="110">
        <v>15</v>
      </c>
      <c r="B43" s="84"/>
      <c r="C43" s="83" t="s">
        <v>71</v>
      </c>
      <c r="D43" s="84" t="s">
        <v>28</v>
      </c>
      <c r="E43" s="91" t="s">
        <v>72</v>
      </c>
      <c r="F43" s="86">
        <v>1.5149999999999999</v>
      </c>
      <c r="G43" s="86">
        <v>2.3559999999999999</v>
      </c>
      <c r="H43" s="86">
        <v>0.84099999999999997</v>
      </c>
      <c r="I43" s="87">
        <v>5.7</v>
      </c>
      <c r="J43" s="88">
        <v>400</v>
      </c>
      <c r="K43" s="19">
        <f>SUM(H43*I43*J43*1.21)</f>
        <v>2320.1507999999999</v>
      </c>
    </row>
    <row r="44" spans="1:16">
      <c r="A44" s="90"/>
      <c r="B44" s="662" t="s">
        <v>73</v>
      </c>
      <c r="C44" s="663"/>
      <c r="D44" s="664"/>
      <c r="E44" s="94"/>
      <c r="F44" s="95"/>
      <c r="G44" s="95"/>
      <c r="H44" s="92">
        <f>SUBTOTAL(9,H43:H43)</f>
        <v>0.84099999999999997</v>
      </c>
      <c r="I44" s="96"/>
      <c r="J44" s="97"/>
      <c r="K44" s="20">
        <f>SUBTOTAL(9,K43:K43)</f>
        <v>2320.1507999999999</v>
      </c>
    </row>
    <row r="45" spans="1:16">
      <c r="A45" s="111">
        <v>16</v>
      </c>
      <c r="B45" s="84"/>
      <c r="C45" s="83" t="s">
        <v>100</v>
      </c>
      <c r="D45" s="84" t="s">
        <v>28</v>
      </c>
      <c r="E45" s="91" t="s">
        <v>982</v>
      </c>
      <c r="F45" s="86">
        <v>0.59899999999999998</v>
      </c>
      <c r="G45" s="86">
        <v>1.143</v>
      </c>
      <c r="H45" s="86">
        <v>0.54400000000000004</v>
      </c>
      <c r="I45" s="87">
        <v>4.2</v>
      </c>
      <c r="J45" s="88">
        <v>550</v>
      </c>
      <c r="K45" s="19">
        <f>SUM(H45*I45*J45*1.21)</f>
        <v>1520.5344</v>
      </c>
    </row>
    <row r="46" spans="1:16">
      <c r="A46" s="90"/>
      <c r="B46" s="662" t="s">
        <v>102</v>
      </c>
      <c r="C46" s="663"/>
      <c r="D46" s="664"/>
      <c r="E46" s="94"/>
      <c r="F46" s="95"/>
      <c r="G46" s="95"/>
      <c r="H46" s="92">
        <f>SUBTOTAL(9,H45:H45)</f>
        <v>0.54400000000000004</v>
      </c>
      <c r="I46" s="96"/>
      <c r="J46" s="97"/>
      <c r="K46" s="20">
        <f>SUBTOTAL(9,K45:K45)</f>
        <v>1520.5344</v>
      </c>
    </row>
    <row r="47" spans="1:16">
      <c r="A47" s="110">
        <v>17</v>
      </c>
      <c r="B47" s="595" t="s">
        <v>1034</v>
      </c>
      <c r="C47" s="596" t="s">
        <v>399</v>
      </c>
      <c r="D47" s="595" t="s">
        <v>28</v>
      </c>
      <c r="E47" s="85" t="s">
        <v>983</v>
      </c>
      <c r="F47" s="86">
        <v>0</v>
      </c>
      <c r="G47" s="86">
        <v>0.311</v>
      </c>
      <c r="H47" s="86">
        <v>0.311</v>
      </c>
      <c r="I47" s="87">
        <v>5.3</v>
      </c>
      <c r="J47" s="88">
        <v>550</v>
      </c>
      <c r="K47" s="19">
        <f>SUM(H47*I47*J47*1.21)</f>
        <v>1096.9436499999999</v>
      </c>
    </row>
    <row r="48" spans="1:16">
      <c r="A48" s="90"/>
      <c r="B48" s="784" t="s">
        <v>400</v>
      </c>
      <c r="C48" s="785"/>
      <c r="D48" s="786"/>
      <c r="E48" s="163"/>
      <c r="F48" s="95"/>
      <c r="G48" s="95"/>
      <c r="H48" s="92">
        <f>SUBTOTAL(9,H47:H47)</f>
        <v>0.311</v>
      </c>
      <c r="I48" s="96"/>
      <c r="J48" s="97"/>
      <c r="K48" s="20">
        <f>SUBTOTAL(9,K47:K47)</f>
        <v>1096.9436499999999</v>
      </c>
    </row>
    <row r="49" spans="1:11">
      <c r="A49" s="111">
        <v>18</v>
      </c>
      <c r="B49" s="595"/>
      <c r="C49" s="596" t="s">
        <v>529</v>
      </c>
      <c r="D49" s="595" t="s">
        <v>28</v>
      </c>
      <c r="E49" s="85" t="s">
        <v>984</v>
      </c>
      <c r="F49" s="86">
        <v>7.4080000000000004</v>
      </c>
      <c r="G49" s="86">
        <v>8.125</v>
      </c>
      <c r="H49" s="86">
        <v>0.71699999999999964</v>
      </c>
      <c r="I49" s="87">
        <v>5.5</v>
      </c>
      <c r="J49" s="88">
        <v>550</v>
      </c>
      <c r="K49" s="19">
        <f>SUM(H49*I49*J49*1.21)</f>
        <v>2624.3992499999986</v>
      </c>
    </row>
    <row r="50" spans="1:11">
      <c r="A50" s="111"/>
      <c r="B50" s="595"/>
      <c r="C50" s="596" t="s">
        <v>529</v>
      </c>
      <c r="D50" s="595" t="s">
        <v>28</v>
      </c>
      <c r="E50" s="85" t="s">
        <v>984</v>
      </c>
      <c r="F50" s="86">
        <v>8.125</v>
      </c>
      <c r="G50" s="86">
        <v>8.3409999999999993</v>
      </c>
      <c r="H50" s="86">
        <v>0.2159999999999993</v>
      </c>
      <c r="I50" s="87">
        <v>4.5</v>
      </c>
      <c r="J50" s="88">
        <v>270</v>
      </c>
      <c r="K50" s="19">
        <f>SUM(H50*I50*J50*1.21)</f>
        <v>317.55239999999895</v>
      </c>
    </row>
    <row r="51" spans="1:11">
      <c r="A51" s="90"/>
      <c r="B51" s="784" t="s">
        <v>531</v>
      </c>
      <c r="C51" s="785"/>
      <c r="D51" s="786"/>
      <c r="E51" s="163"/>
      <c r="F51" s="95"/>
      <c r="G51" s="95"/>
      <c r="H51" s="92">
        <f>SUM(H49:H50)</f>
        <v>0.93299999999999894</v>
      </c>
      <c r="I51" s="96"/>
      <c r="J51" s="97"/>
      <c r="K51" s="20">
        <f>SUM(K49:K50)</f>
        <v>2941.9516499999977</v>
      </c>
    </row>
    <row r="52" spans="1:11">
      <c r="A52" s="110">
        <v>19</v>
      </c>
      <c r="B52" s="595"/>
      <c r="C52" s="596" t="s">
        <v>548</v>
      </c>
      <c r="D52" s="595" t="s">
        <v>28</v>
      </c>
      <c r="E52" s="91" t="s">
        <v>549</v>
      </c>
      <c r="F52" s="86">
        <v>1.44</v>
      </c>
      <c r="G52" s="86">
        <v>2.2240000000000002</v>
      </c>
      <c r="H52" s="86">
        <v>0.78400000000000025</v>
      </c>
      <c r="I52" s="87">
        <v>4.7</v>
      </c>
      <c r="J52" s="88">
        <v>550</v>
      </c>
      <c r="K52" s="19">
        <f>SUM(H52*I52*J52*1.21)</f>
        <v>2452.2344000000007</v>
      </c>
    </row>
    <row r="53" spans="1:11">
      <c r="A53" s="229"/>
      <c r="B53" s="784" t="s">
        <v>550</v>
      </c>
      <c r="C53" s="785"/>
      <c r="D53" s="786"/>
      <c r="E53" s="163"/>
      <c r="F53" s="95"/>
      <c r="G53" s="95"/>
      <c r="H53" s="92">
        <f>SUBTOTAL(9,H52)</f>
        <v>0.78400000000000025</v>
      </c>
      <c r="I53" s="96"/>
      <c r="J53" s="97"/>
      <c r="K53" s="20">
        <f>SUBTOTAL(9,K52)</f>
        <v>2452.2344000000007</v>
      </c>
    </row>
    <row r="54" spans="1:11">
      <c r="A54" s="793"/>
      <c r="B54" s="84"/>
      <c r="C54" s="83">
        <v>12841</v>
      </c>
      <c r="D54" s="611" t="s">
        <v>28</v>
      </c>
      <c r="E54" s="91" t="s">
        <v>1053</v>
      </c>
      <c r="F54" s="86">
        <v>0.95</v>
      </c>
      <c r="G54" s="86">
        <v>2</v>
      </c>
      <c r="H54" s="86">
        <v>1.05</v>
      </c>
      <c r="I54" s="87">
        <v>5.4</v>
      </c>
      <c r="J54" s="88">
        <v>550</v>
      </c>
      <c r="K54" s="19">
        <f>SUM(H54*I54*J54*1.21)</f>
        <v>3773.3850000000002</v>
      </c>
    </row>
    <row r="55" spans="1:11">
      <c r="A55" s="794"/>
      <c r="B55" s="662" t="s">
        <v>531</v>
      </c>
      <c r="C55" s="663"/>
      <c r="D55" s="664"/>
      <c r="E55" s="163"/>
      <c r="F55" s="95"/>
      <c r="G55" s="95"/>
      <c r="H55" s="92">
        <f>SUBTOTAL(9,H54:H54)</f>
        <v>1.05</v>
      </c>
      <c r="I55" s="96"/>
      <c r="J55" s="97"/>
      <c r="K55" s="20">
        <f>SUM(K54)</f>
        <v>3773.3850000000002</v>
      </c>
    </row>
    <row r="56" spans="1:11">
      <c r="A56" s="333" t="s">
        <v>1014</v>
      </c>
      <c r="B56" s="597"/>
      <c r="C56" s="597"/>
      <c r="D56" s="597"/>
      <c r="E56" s="109"/>
      <c r="F56" s="168"/>
      <c r="G56" s="168"/>
      <c r="H56" s="240"/>
      <c r="I56" s="169"/>
      <c r="J56" s="170"/>
      <c r="K56" s="126"/>
    </row>
    <row r="57" spans="1:11">
      <c r="A57" s="63">
        <v>20</v>
      </c>
      <c r="B57" s="598" t="s">
        <v>1035</v>
      </c>
      <c r="C57" s="594" t="s">
        <v>125</v>
      </c>
      <c r="D57" s="593" t="s">
        <v>37</v>
      </c>
      <c r="E57" s="255" t="s">
        <v>985</v>
      </c>
      <c r="F57" s="68">
        <v>3</v>
      </c>
      <c r="G57" s="68">
        <v>3.3090000000000002</v>
      </c>
      <c r="H57" s="35">
        <f>G57-F57</f>
        <v>0.30900000000000016</v>
      </c>
      <c r="I57" s="146">
        <v>5.2</v>
      </c>
      <c r="J57" s="37">
        <v>750</v>
      </c>
      <c r="K57" s="19">
        <f>SUM(H57*I57*J57)</f>
        <v>1205.1000000000006</v>
      </c>
    </row>
    <row r="58" spans="1:11">
      <c r="A58" s="77"/>
      <c r="B58" s="598"/>
      <c r="C58" s="594" t="s">
        <v>125</v>
      </c>
      <c r="D58" s="593" t="s">
        <v>37</v>
      </c>
      <c r="E58" s="255" t="s">
        <v>986</v>
      </c>
      <c r="F58" s="68">
        <v>4.9000000000000004</v>
      </c>
      <c r="G58" s="68">
        <v>5.1180000000000003</v>
      </c>
      <c r="H58" s="35">
        <f>G58-F58</f>
        <v>0.21799999999999997</v>
      </c>
      <c r="I58" s="146">
        <v>5.2</v>
      </c>
      <c r="J58" s="37">
        <v>750</v>
      </c>
      <c r="K58" s="19">
        <f>SUM(H58*I58*J58)</f>
        <v>850.19999999999993</v>
      </c>
    </row>
    <row r="59" spans="1:11">
      <c r="A59" s="272"/>
      <c r="B59" s="779" t="s">
        <v>127</v>
      </c>
      <c r="C59" s="780"/>
      <c r="D59" s="781"/>
      <c r="E59" s="67"/>
      <c r="F59" s="68"/>
      <c r="G59" s="68"/>
      <c r="H59" s="38">
        <f>SUM(H57:H58)</f>
        <v>0.52700000000000014</v>
      </c>
      <c r="I59" s="39"/>
      <c r="J59" s="40"/>
      <c r="K59" s="20">
        <f>SUM(K57:K58)</f>
        <v>2055.3000000000006</v>
      </c>
    </row>
    <row r="60" spans="1:11">
      <c r="A60" s="63">
        <v>21</v>
      </c>
      <c r="B60" s="598"/>
      <c r="C60" s="594" t="s">
        <v>196</v>
      </c>
      <c r="D60" s="593" t="s">
        <v>37</v>
      </c>
      <c r="E60" s="255" t="s">
        <v>989</v>
      </c>
      <c r="F60" s="68">
        <v>9.9</v>
      </c>
      <c r="G60" s="68">
        <v>10.6</v>
      </c>
      <c r="H60" s="35">
        <f>G60-F60</f>
        <v>0.69999999999999929</v>
      </c>
      <c r="I60" s="146">
        <v>6.2</v>
      </c>
      <c r="J60" s="37">
        <v>750</v>
      </c>
      <c r="K60" s="19">
        <f>SUM(H60*I60*J60)</f>
        <v>3254.9999999999964</v>
      </c>
    </row>
    <row r="61" spans="1:11">
      <c r="A61" s="273"/>
      <c r="B61" s="779" t="s">
        <v>197</v>
      </c>
      <c r="C61" s="780"/>
      <c r="D61" s="781"/>
      <c r="E61" s="67"/>
      <c r="F61" s="68"/>
      <c r="G61" s="68"/>
      <c r="H61" s="38">
        <f>SUM(H60)</f>
        <v>0.69999999999999929</v>
      </c>
      <c r="I61" s="39"/>
      <c r="J61" s="40"/>
      <c r="K61" s="20">
        <f>SUM(K60)</f>
        <v>3254.9999999999964</v>
      </c>
    </row>
    <row r="62" spans="1:11">
      <c r="A62" s="63">
        <v>22</v>
      </c>
      <c r="B62" s="598" t="s">
        <v>1034</v>
      </c>
      <c r="C62" s="594" t="s">
        <v>198</v>
      </c>
      <c r="D62" s="593" t="s">
        <v>37</v>
      </c>
      <c r="E62" s="255" t="s">
        <v>987</v>
      </c>
      <c r="F62" s="68">
        <v>1.2290000000000001</v>
      </c>
      <c r="G62" s="68">
        <v>1.4890000000000001</v>
      </c>
      <c r="H62" s="35">
        <f>G62-F62</f>
        <v>0.26</v>
      </c>
      <c r="I62" s="146">
        <v>5</v>
      </c>
      <c r="J62" s="37">
        <v>750</v>
      </c>
      <c r="K62" s="19">
        <f>SUM(H62*I62*J62)</f>
        <v>975</v>
      </c>
    </row>
    <row r="63" spans="1:11">
      <c r="A63" s="77"/>
      <c r="B63" s="599" t="s">
        <v>1034</v>
      </c>
      <c r="C63" s="594" t="s">
        <v>198</v>
      </c>
      <c r="D63" s="593" t="s">
        <v>37</v>
      </c>
      <c r="E63" s="255" t="s">
        <v>988</v>
      </c>
      <c r="F63" s="68">
        <v>4.5359999999999996</v>
      </c>
      <c r="G63" s="68">
        <v>5.0060000000000002</v>
      </c>
      <c r="H63" s="35">
        <f>G63-F63</f>
        <v>0.47000000000000064</v>
      </c>
      <c r="I63" s="146">
        <v>5</v>
      </c>
      <c r="J63" s="37">
        <v>750</v>
      </c>
      <c r="K63" s="19">
        <f>SUM(H63*I63*J63)</f>
        <v>1762.5000000000025</v>
      </c>
    </row>
    <row r="64" spans="1:11">
      <c r="A64" s="273"/>
      <c r="B64" s="755" t="s">
        <v>200</v>
      </c>
      <c r="C64" s="787"/>
      <c r="D64" s="788"/>
      <c r="E64" s="67"/>
      <c r="F64" s="68"/>
      <c r="G64" s="68"/>
      <c r="H64" s="38">
        <f>SUM(H62:H63)</f>
        <v>0.73000000000000065</v>
      </c>
      <c r="I64" s="39"/>
      <c r="J64" s="40"/>
      <c r="K64" s="20">
        <f>SUM(K62:K63)</f>
        <v>2737.5000000000027</v>
      </c>
    </row>
    <row r="65" spans="1:11">
      <c r="A65" s="63">
        <v>23</v>
      </c>
      <c r="B65" s="61"/>
      <c r="C65" s="34" t="s">
        <v>228</v>
      </c>
      <c r="D65" s="14" t="s">
        <v>37</v>
      </c>
      <c r="E65" s="259" t="s">
        <v>990</v>
      </c>
      <c r="F65" s="68">
        <v>3.9279999999999999</v>
      </c>
      <c r="G65" s="68">
        <v>4.8220000000000001</v>
      </c>
      <c r="H65" s="35">
        <f>G65-F65</f>
        <v>0.89400000000000013</v>
      </c>
      <c r="I65" s="146">
        <v>4.5</v>
      </c>
      <c r="J65" s="37">
        <v>750</v>
      </c>
      <c r="K65" s="19">
        <f>SUM(H65*I65*J65)</f>
        <v>3017.2500000000005</v>
      </c>
    </row>
    <row r="66" spans="1:11">
      <c r="A66" s="273"/>
      <c r="B66" s="755" t="s">
        <v>229</v>
      </c>
      <c r="C66" s="787"/>
      <c r="D66" s="788"/>
      <c r="E66" s="67"/>
      <c r="F66" s="68"/>
      <c r="G66" s="68"/>
      <c r="H66" s="38">
        <f>SUM(H65)</f>
        <v>0.89400000000000013</v>
      </c>
      <c r="I66" s="39"/>
      <c r="J66" s="40"/>
      <c r="K66" s="20">
        <f>SUM(K65)</f>
        <v>3017.2500000000005</v>
      </c>
    </row>
    <row r="67" spans="1:11">
      <c r="A67" s="63">
        <v>24</v>
      </c>
      <c r="B67" s="61"/>
      <c r="C67" s="34" t="s">
        <v>660</v>
      </c>
      <c r="D67" s="14" t="s">
        <v>37</v>
      </c>
      <c r="E67" s="274" t="s">
        <v>661</v>
      </c>
      <c r="F67" s="68">
        <v>0.97299999999999998</v>
      </c>
      <c r="G67" s="68">
        <v>1.94</v>
      </c>
      <c r="H67" s="35">
        <f>G67-F67</f>
        <v>0.96699999999999997</v>
      </c>
      <c r="I67" s="146">
        <v>5.2</v>
      </c>
      <c r="J67" s="37">
        <v>750</v>
      </c>
      <c r="K67" s="19">
        <f>SUM(H67*I67*J67)</f>
        <v>3771.3</v>
      </c>
    </row>
    <row r="68" spans="1:11">
      <c r="A68" s="273"/>
      <c r="B68" s="755" t="s">
        <v>662</v>
      </c>
      <c r="C68" s="787"/>
      <c r="D68" s="788"/>
      <c r="E68" s="67"/>
      <c r="F68" s="68"/>
      <c r="G68" s="68"/>
      <c r="H68" s="38">
        <f>SUM(H67)</f>
        <v>0.96699999999999997</v>
      </c>
      <c r="I68" s="39"/>
      <c r="J68" s="40"/>
      <c r="K68" s="20">
        <f>SUM(K67)</f>
        <v>3771.3</v>
      </c>
    </row>
    <row r="69" spans="1:11">
      <c r="A69" s="104"/>
      <c r="B69" s="104"/>
      <c r="C69" s="363"/>
      <c r="D69" s="107"/>
      <c r="E69" s="364"/>
      <c r="F69" s="365"/>
      <c r="G69" s="365"/>
      <c r="H69" s="59"/>
      <c r="I69" s="106"/>
      <c r="J69" s="105"/>
      <c r="K69" s="57"/>
    </row>
    <row r="70" spans="1:11" ht="15.75" thickBot="1">
      <c r="A70" s="775">
        <v>43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</row>
    <row r="71" spans="1:11" ht="36">
      <c r="A71" s="1" t="s">
        <v>0</v>
      </c>
      <c r="B71" s="2" t="s">
        <v>1</v>
      </c>
      <c r="C71" s="3" t="s">
        <v>2</v>
      </c>
      <c r="D71" s="4" t="s">
        <v>3</v>
      </c>
      <c r="E71" s="3" t="s">
        <v>4</v>
      </c>
      <c r="F71" s="667" t="s">
        <v>5</v>
      </c>
      <c r="G71" s="668"/>
      <c r="H71" s="22" t="s">
        <v>6</v>
      </c>
      <c r="I71" s="5" t="s">
        <v>7</v>
      </c>
      <c r="J71" s="6" t="s">
        <v>8</v>
      </c>
      <c r="K71" s="44" t="s">
        <v>9</v>
      </c>
    </row>
    <row r="72" spans="1:11" ht="15.75" thickBot="1">
      <c r="A72" s="7" t="s">
        <v>10</v>
      </c>
      <c r="B72" s="8"/>
      <c r="C72" s="12"/>
      <c r="D72" s="10"/>
      <c r="E72" s="9"/>
      <c r="F72" s="23" t="s">
        <v>11</v>
      </c>
      <c r="G72" s="24" t="s">
        <v>12</v>
      </c>
      <c r="H72" s="25" t="s">
        <v>13</v>
      </c>
      <c r="I72" s="11" t="s">
        <v>14</v>
      </c>
      <c r="J72" s="13" t="s">
        <v>15</v>
      </c>
      <c r="K72" s="45" t="s">
        <v>16</v>
      </c>
    </row>
    <row r="73" spans="1:11" ht="3.75" customHeight="1">
      <c r="A73" s="254"/>
    </row>
    <row r="74" spans="1:11">
      <c r="A74" s="332" t="s">
        <v>1015</v>
      </c>
    </row>
    <row r="75" spans="1:11">
      <c r="A75" s="63">
        <v>25</v>
      </c>
      <c r="B75" s="14"/>
      <c r="C75" s="275" t="s">
        <v>997</v>
      </c>
      <c r="D75" s="15" t="s">
        <v>43</v>
      </c>
      <c r="E75" s="67" t="s">
        <v>998</v>
      </c>
      <c r="F75" s="68">
        <v>15.709</v>
      </c>
      <c r="G75" s="68">
        <v>15.808999999999999</v>
      </c>
      <c r="H75" s="17">
        <f>G75-F75</f>
        <v>9.9999999999999645E-2</v>
      </c>
      <c r="I75" s="62">
        <v>8</v>
      </c>
      <c r="J75" s="18">
        <v>500</v>
      </c>
      <c r="K75" s="19">
        <f>SUM(H75*I75*J75)</f>
        <v>399.99999999999858</v>
      </c>
    </row>
    <row r="76" spans="1:11">
      <c r="A76" s="64"/>
      <c r="B76" s="14"/>
      <c r="C76" s="276" t="s">
        <v>999</v>
      </c>
      <c r="D76" s="15"/>
      <c r="E76" s="277"/>
      <c r="F76" s="68"/>
      <c r="G76" s="68"/>
      <c r="H76" s="21">
        <f>SUM(H75)</f>
        <v>9.9999999999999645E-2</v>
      </c>
      <c r="I76" s="62"/>
      <c r="J76" s="18"/>
      <c r="K76" s="20">
        <f>SUM(K75)</f>
        <v>399.99999999999858</v>
      </c>
    </row>
    <row r="77" spans="1:11">
      <c r="A77" s="63">
        <v>26</v>
      </c>
      <c r="B77" s="14"/>
      <c r="C77" s="275" t="s">
        <v>978</v>
      </c>
      <c r="D77" s="15" t="s">
        <v>43</v>
      </c>
      <c r="E77" s="274" t="s">
        <v>991</v>
      </c>
      <c r="F77" s="68">
        <v>2.2909999999999999</v>
      </c>
      <c r="G77" s="68">
        <v>2.956</v>
      </c>
      <c r="H77" s="17">
        <f>G77-F77</f>
        <v>0.66500000000000004</v>
      </c>
      <c r="I77" s="62">
        <v>8</v>
      </c>
      <c r="J77" s="18">
        <v>3500</v>
      </c>
      <c r="K77" s="19">
        <f>SUM(H77*I77*J77)</f>
        <v>18620</v>
      </c>
    </row>
    <row r="78" spans="1:11">
      <c r="A78" s="77"/>
      <c r="B78" s="14"/>
      <c r="C78" s="275" t="s">
        <v>978</v>
      </c>
      <c r="D78" s="15" t="s">
        <v>43</v>
      </c>
      <c r="E78" s="274" t="s">
        <v>992</v>
      </c>
      <c r="F78" s="68">
        <v>0.12</v>
      </c>
      <c r="G78" s="68">
        <v>0.68100000000000005</v>
      </c>
      <c r="H78" s="17">
        <f>G78-F78</f>
        <v>0.56100000000000005</v>
      </c>
      <c r="I78" s="62">
        <v>6.2</v>
      </c>
      <c r="J78" s="18">
        <v>3500</v>
      </c>
      <c r="K78" s="19">
        <f>SUM(H78*I78*J78)</f>
        <v>12173.700000000003</v>
      </c>
    </row>
    <row r="79" spans="1:11">
      <c r="A79" s="64"/>
      <c r="B79" s="14"/>
      <c r="C79" s="276" t="s">
        <v>979</v>
      </c>
      <c r="D79" s="15"/>
      <c r="E79" s="278"/>
      <c r="F79" s="68"/>
      <c r="G79" s="68"/>
      <c r="H79" s="21">
        <f>SUM(H77:H78)</f>
        <v>1.226</v>
      </c>
      <c r="I79" s="62"/>
      <c r="J79" s="18"/>
      <c r="K79" s="20">
        <f>SUM(K77:K78)</f>
        <v>30793.700000000004</v>
      </c>
    </row>
    <row r="80" spans="1:11">
      <c r="A80" s="63">
        <v>27</v>
      </c>
      <c r="B80" s="14"/>
      <c r="C80" s="275" t="s">
        <v>993</v>
      </c>
      <c r="D80" s="15" t="s">
        <v>43</v>
      </c>
      <c r="E80" s="255" t="s">
        <v>994</v>
      </c>
      <c r="F80" s="68">
        <v>6.4210000000000003</v>
      </c>
      <c r="G80" s="68">
        <v>7.2359999999999998</v>
      </c>
      <c r="H80" s="17">
        <f>G80-F80</f>
        <v>0.8149999999999995</v>
      </c>
      <c r="I80" s="62">
        <v>6</v>
      </c>
      <c r="J80" s="18">
        <v>2500</v>
      </c>
      <c r="K80" s="19">
        <f>SUM(H80*I80*J80)</f>
        <v>12224.999999999993</v>
      </c>
    </row>
    <row r="81" spans="1:11">
      <c r="A81" s="64"/>
      <c r="B81" s="14"/>
      <c r="C81" s="276" t="s">
        <v>995</v>
      </c>
      <c r="D81" s="15"/>
      <c r="E81" s="277"/>
      <c r="F81" s="68"/>
      <c r="G81" s="68"/>
      <c r="H81" s="21">
        <f>SUM(H80:H80)</f>
        <v>0.8149999999999995</v>
      </c>
      <c r="I81" s="62"/>
      <c r="J81" s="18"/>
      <c r="K81" s="20">
        <f>SUM(K80:K80)</f>
        <v>12224.999999999993</v>
      </c>
    </row>
    <row r="82" spans="1:11">
      <c r="A82" s="63">
        <v>28</v>
      </c>
      <c r="B82" s="14"/>
      <c r="C82" s="275" t="s">
        <v>342</v>
      </c>
      <c r="D82" s="15" t="s">
        <v>43</v>
      </c>
      <c r="E82" s="67" t="s">
        <v>996</v>
      </c>
      <c r="F82" s="68">
        <v>3.24</v>
      </c>
      <c r="G82" s="68">
        <v>3.42</v>
      </c>
      <c r="H82" s="17">
        <f>G82-F82</f>
        <v>0.17999999999999972</v>
      </c>
      <c r="I82" s="62">
        <v>6.5</v>
      </c>
      <c r="J82" s="18">
        <v>1200</v>
      </c>
      <c r="K82" s="19">
        <f>SUM(H82*I82*J82)</f>
        <v>1403.9999999999977</v>
      </c>
    </row>
    <row r="83" spans="1:11">
      <c r="A83" s="64"/>
      <c r="B83" s="14"/>
      <c r="C83" s="275"/>
      <c r="D83" s="15"/>
      <c r="E83" s="128"/>
      <c r="F83" s="68"/>
      <c r="G83" s="68"/>
      <c r="H83" s="75">
        <v>0.18</v>
      </c>
      <c r="I83" s="76"/>
      <c r="J83" s="28"/>
      <c r="K83" s="20">
        <v>1404</v>
      </c>
    </row>
    <row r="84" spans="1:11">
      <c r="A84" s="63">
        <v>29</v>
      </c>
      <c r="B84" s="14"/>
      <c r="C84" s="275" t="s">
        <v>446</v>
      </c>
      <c r="D84" s="15" t="s">
        <v>43</v>
      </c>
      <c r="E84" s="128" t="s">
        <v>996</v>
      </c>
      <c r="F84" s="68">
        <v>0.77900000000000003</v>
      </c>
      <c r="G84" s="68">
        <v>0.94899999999999995</v>
      </c>
      <c r="H84" s="17">
        <f>G84-F84</f>
        <v>0.16999999999999993</v>
      </c>
      <c r="I84" s="62">
        <v>6.5</v>
      </c>
      <c r="J84" s="18">
        <v>1200</v>
      </c>
      <c r="K84" s="19">
        <f>SUM(H84*I84*J84)</f>
        <v>1325.9999999999995</v>
      </c>
    </row>
    <row r="85" spans="1:11">
      <c r="A85" s="64"/>
      <c r="B85" s="14"/>
      <c r="C85" s="276" t="s">
        <v>1000</v>
      </c>
      <c r="D85" s="15"/>
      <c r="E85" s="277"/>
      <c r="F85" s="68"/>
      <c r="G85" s="68"/>
      <c r="H85" s="21">
        <f>SUM(H82:H84)</f>
        <v>0.52999999999999958</v>
      </c>
      <c r="I85" s="62"/>
      <c r="J85" s="18"/>
      <c r="K85" s="20">
        <f>SUM(K82:K84)</f>
        <v>4133.9999999999973</v>
      </c>
    </row>
    <row r="86" spans="1:11">
      <c r="A86" s="332" t="s">
        <v>1016</v>
      </c>
    </row>
    <row r="87" spans="1:11">
      <c r="A87" s="63">
        <v>30</v>
      </c>
      <c r="B87" s="279"/>
      <c r="C87" s="121" t="s">
        <v>865</v>
      </c>
      <c r="D87" s="279" t="s">
        <v>106</v>
      </c>
      <c r="E87" s="157" t="s">
        <v>1002</v>
      </c>
      <c r="F87" s="280">
        <v>1.0589999999999999</v>
      </c>
      <c r="G87" s="68">
        <v>1.409</v>
      </c>
      <c r="H87" s="35">
        <f>G87-F87</f>
        <v>0.35000000000000009</v>
      </c>
      <c r="I87" s="146">
        <v>5.0608017817371937</v>
      </c>
      <c r="J87" s="37">
        <v>750</v>
      </c>
      <c r="K87" s="19">
        <f>SUM(H87*I87*J87)</f>
        <v>1328.4604677060138</v>
      </c>
    </row>
    <row r="88" spans="1:11">
      <c r="A88" s="64"/>
      <c r="B88" s="662" t="s">
        <v>155</v>
      </c>
      <c r="C88" s="663"/>
      <c r="D88" s="664"/>
      <c r="E88" s="281"/>
      <c r="F88" s="282"/>
      <c r="G88" s="74"/>
      <c r="H88" s="38">
        <f>SUBTOTAL(9,H87:H87)</f>
        <v>0.35000000000000009</v>
      </c>
      <c r="I88" s="147"/>
      <c r="J88" s="40"/>
      <c r="K88" s="20">
        <f>SUBTOTAL(9,K87:K87)</f>
        <v>1328.4604677060138</v>
      </c>
    </row>
    <row r="89" spans="1:11">
      <c r="A89" s="283">
        <v>31</v>
      </c>
      <c r="B89" s="284"/>
      <c r="C89" s="285" t="s">
        <v>875</v>
      </c>
      <c r="D89" s="285" t="s">
        <v>106</v>
      </c>
      <c r="E89" s="286" t="s">
        <v>1003</v>
      </c>
      <c r="F89" s="68">
        <v>3.073</v>
      </c>
      <c r="G89" s="68">
        <v>3.7639999999999998</v>
      </c>
      <c r="H89" s="287">
        <f>G89-F89</f>
        <v>0.69099999999999984</v>
      </c>
      <c r="I89" s="62">
        <v>5</v>
      </c>
      <c r="J89" s="288">
        <v>750</v>
      </c>
      <c r="K89" s="19">
        <f>SUM(H89*I89*J89)</f>
        <v>2591.2499999999995</v>
      </c>
    </row>
    <row r="90" spans="1:11">
      <c r="A90" s="289"/>
      <c r="B90" s="662" t="s">
        <v>223</v>
      </c>
      <c r="C90" s="663"/>
      <c r="D90" s="664"/>
      <c r="E90" s="290"/>
      <c r="F90" s="280"/>
      <c r="G90" s="68"/>
      <c r="H90" s="75">
        <v>0.69099999999999995</v>
      </c>
      <c r="I90" s="76"/>
      <c r="J90" s="28"/>
      <c r="K90" s="20">
        <v>2591</v>
      </c>
    </row>
    <row r="91" spans="1:11">
      <c r="A91" s="63">
        <v>32</v>
      </c>
      <c r="B91" s="279"/>
      <c r="C91" s="158" t="s">
        <v>885</v>
      </c>
      <c r="D91" s="279" t="s">
        <v>106</v>
      </c>
      <c r="E91" s="291" t="s">
        <v>1004</v>
      </c>
      <c r="F91" s="280">
        <v>2.9159999999999999</v>
      </c>
      <c r="G91" s="68">
        <v>3.5950000000000002</v>
      </c>
      <c r="H91" s="35">
        <f>G91-F91</f>
        <v>0.67900000000000027</v>
      </c>
      <c r="I91" s="146">
        <v>4</v>
      </c>
      <c r="J91" s="37">
        <v>450</v>
      </c>
      <c r="K91" s="19">
        <f>SUM(H91*I91*J91)</f>
        <v>1222.2000000000005</v>
      </c>
    </row>
    <row r="92" spans="1:11">
      <c r="A92" s="77"/>
      <c r="B92" s="292"/>
      <c r="C92" s="121" t="s">
        <v>885</v>
      </c>
      <c r="D92" s="292" t="s">
        <v>106</v>
      </c>
      <c r="E92" s="293" t="s">
        <v>1004</v>
      </c>
      <c r="F92" s="280">
        <v>3.5950000000000002</v>
      </c>
      <c r="G92" s="68">
        <v>3.7450000000000001</v>
      </c>
      <c r="H92" s="35">
        <f>G92-F92</f>
        <v>0.14999999999999991</v>
      </c>
      <c r="I92" s="146">
        <v>4</v>
      </c>
      <c r="J92" s="37">
        <v>750</v>
      </c>
      <c r="K92" s="19">
        <f>SUM(H92*I92*J92)</f>
        <v>449.99999999999972</v>
      </c>
    </row>
    <row r="93" spans="1:11">
      <c r="A93" s="64"/>
      <c r="B93" s="662" t="s">
        <v>282</v>
      </c>
      <c r="C93" s="663"/>
      <c r="D93" s="664"/>
      <c r="E93" s="294"/>
      <c r="F93" s="280"/>
      <c r="G93" s="68"/>
      <c r="H93" s="75">
        <f>H91+H92</f>
        <v>0.82900000000000018</v>
      </c>
      <c r="I93" s="76"/>
      <c r="J93" s="28"/>
      <c r="K93" s="20">
        <f>K91+K92</f>
        <v>1672.2000000000003</v>
      </c>
    </row>
    <row r="94" spans="1:11">
      <c r="A94" s="295">
        <v>33</v>
      </c>
      <c r="B94" s="246"/>
      <c r="C94" s="296" t="s">
        <v>1009</v>
      </c>
      <c r="D94" s="296" t="s">
        <v>106</v>
      </c>
      <c r="E94" s="291" t="s">
        <v>1005</v>
      </c>
      <c r="F94" s="297">
        <v>1.1000000000000001</v>
      </c>
      <c r="G94" s="68">
        <v>1.38</v>
      </c>
      <c r="H94" s="17">
        <f>G94-F94</f>
        <v>0.2799999999999998</v>
      </c>
      <c r="I94" s="62">
        <v>5.2</v>
      </c>
      <c r="J94" s="18">
        <v>750</v>
      </c>
      <c r="K94" s="19">
        <f>SUM(H94*I94*J94)</f>
        <v>1091.9999999999993</v>
      </c>
    </row>
    <row r="95" spans="1:11">
      <c r="A95" s="298"/>
      <c r="B95" s="246"/>
      <c r="C95" s="285" t="s">
        <v>1009</v>
      </c>
      <c r="D95" s="285" t="s">
        <v>106</v>
      </c>
      <c r="E95" s="291" t="s">
        <v>1005</v>
      </c>
      <c r="F95" s="297">
        <v>1.38</v>
      </c>
      <c r="G95" s="68">
        <v>1.524</v>
      </c>
      <c r="H95" s="17">
        <f>G95-F95</f>
        <v>0.14400000000000013</v>
      </c>
      <c r="I95" s="62">
        <v>5.1003389830508468</v>
      </c>
      <c r="J95" s="18">
        <v>450</v>
      </c>
      <c r="K95" s="19">
        <f>SUM(H95*I95*J95)</f>
        <v>330.50196610169513</v>
      </c>
    </row>
    <row r="96" spans="1:11">
      <c r="A96" s="298"/>
      <c r="B96" s="662" t="s">
        <v>1006</v>
      </c>
      <c r="C96" s="663"/>
      <c r="D96" s="664"/>
      <c r="E96" s="294"/>
      <c r="F96" s="297"/>
      <c r="G96" s="68"/>
      <c r="H96" s="75">
        <f>H94+H95</f>
        <v>0.42399999999999993</v>
      </c>
      <c r="I96" s="76"/>
      <c r="J96" s="28"/>
      <c r="K96" s="20">
        <f>K94+K95</f>
        <v>1422.5019661016945</v>
      </c>
    </row>
    <row r="97" spans="1:12">
      <c r="A97" s="158">
        <v>34</v>
      </c>
      <c r="B97" s="246"/>
      <c r="C97" s="246" t="s">
        <v>1010</v>
      </c>
      <c r="D97" s="246" t="s">
        <v>106</v>
      </c>
      <c r="E97" s="299" t="s">
        <v>1007</v>
      </c>
      <c r="F97" s="68">
        <v>1.038</v>
      </c>
      <c r="G97" s="68">
        <v>1.7370000000000001</v>
      </c>
      <c r="H97" s="287">
        <f>G97-F97</f>
        <v>0.69900000000000007</v>
      </c>
      <c r="I97" s="62">
        <v>4.9567901234567904</v>
      </c>
      <c r="J97" s="288">
        <v>450</v>
      </c>
      <c r="K97" s="19">
        <f>SUM(H97*I97*J97)</f>
        <v>1559.1583333333335</v>
      </c>
    </row>
    <row r="98" spans="1:12">
      <c r="A98" s="289"/>
      <c r="B98" s="662" t="s">
        <v>1008</v>
      </c>
      <c r="C98" s="663"/>
      <c r="D98" s="664"/>
      <c r="E98" s="294"/>
      <c r="F98" s="280"/>
      <c r="G98" s="68"/>
      <c r="H98" s="75">
        <v>0.69899999999999995</v>
      </c>
      <c r="I98" s="76"/>
      <c r="J98" s="28"/>
      <c r="K98" s="20">
        <v>1559</v>
      </c>
    </row>
    <row r="99" spans="1:12">
      <c r="A99" s="600" t="s">
        <v>1236</v>
      </c>
    </row>
    <row r="100" spans="1:12">
      <c r="A100" s="622">
        <v>35</v>
      </c>
      <c r="B100" s="612"/>
      <c r="C100" s="612" t="s">
        <v>1056</v>
      </c>
      <c r="D100" s="612" t="s">
        <v>46</v>
      </c>
      <c r="E100" s="613" t="s">
        <v>1057</v>
      </c>
      <c r="F100" s="419">
        <v>1.88</v>
      </c>
      <c r="G100" s="419">
        <v>2.9940000000000002</v>
      </c>
      <c r="H100" s="419">
        <f>G100-F100</f>
        <v>1.1140000000000003</v>
      </c>
      <c r="I100" s="420">
        <v>6</v>
      </c>
      <c r="J100" s="421">
        <v>500</v>
      </c>
      <c r="K100" s="614">
        <f>SUM(H100*I100*J100)</f>
        <v>3342.0000000000009</v>
      </c>
    </row>
    <row r="101" spans="1:12">
      <c r="A101" s="601"/>
      <c r="B101" s="776" t="s">
        <v>1058</v>
      </c>
      <c r="C101" s="777"/>
      <c r="D101" s="778"/>
      <c r="E101" s="615"/>
      <c r="F101" s="616"/>
      <c r="G101" s="419"/>
      <c r="H101" s="617">
        <v>1.1140000000000001</v>
      </c>
      <c r="I101" s="420"/>
      <c r="J101" s="618"/>
      <c r="K101" s="619">
        <v>3342</v>
      </c>
      <c r="L101" s="620"/>
    </row>
    <row r="103" spans="1:12">
      <c r="A103" s="608" t="s">
        <v>1237</v>
      </c>
      <c r="B103" s="609"/>
      <c r="C103" s="608" t="s">
        <v>1238</v>
      </c>
    </row>
    <row r="105" spans="1:12">
      <c r="A105" s="775">
        <v>44</v>
      </c>
      <c r="B105" s="775"/>
      <c r="C105" s="775"/>
      <c r="D105" s="775"/>
      <c r="E105" s="775"/>
      <c r="F105" s="775"/>
      <c r="G105" s="775"/>
      <c r="H105" s="775"/>
      <c r="I105" s="775"/>
      <c r="J105" s="775"/>
      <c r="K105" s="775"/>
    </row>
  </sheetData>
  <mergeCells count="45">
    <mergeCell ref="L7:M7"/>
    <mergeCell ref="L8:M8"/>
    <mergeCell ref="B64:D64"/>
    <mergeCell ref="F37:G37"/>
    <mergeCell ref="B28:D28"/>
    <mergeCell ref="B31:D31"/>
    <mergeCell ref="B35:D35"/>
    <mergeCell ref="B48:D48"/>
    <mergeCell ref="B53:D53"/>
    <mergeCell ref="B44:D44"/>
    <mergeCell ref="B26:D26"/>
    <mergeCell ref="B17:D17"/>
    <mergeCell ref="B15:D15"/>
    <mergeCell ref="B13:D13"/>
    <mergeCell ref="B41:D41"/>
    <mergeCell ref="A10:A11"/>
    <mergeCell ref="B96:D96"/>
    <mergeCell ref="B21:D21"/>
    <mergeCell ref="B24:D24"/>
    <mergeCell ref="B51:D51"/>
    <mergeCell ref="A54:A55"/>
    <mergeCell ref="B19:D19"/>
    <mergeCell ref="B68:D68"/>
    <mergeCell ref="B88:D88"/>
    <mergeCell ref="B90:D90"/>
    <mergeCell ref="A70:K70"/>
    <mergeCell ref="F71:G71"/>
    <mergeCell ref="B93:D93"/>
    <mergeCell ref="B33:D33"/>
    <mergeCell ref="A36:K36"/>
    <mergeCell ref="F3:G3"/>
    <mergeCell ref="B9:D9"/>
    <mergeCell ref="B11:D11"/>
    <mergeCell ref="B66:D66"/>
    <mergeCell ref="B61:D61"/>
    <mergeCell ref="B55:D55"/>
    <mergeCell ref="A105:K105"/>
    <mergeCell ref="B101:D101"/>
    <mergeCell ref="L23:M23"/>
    <mergeCell ref="L25:M25"/>
    <mergeCell ref="L30:M30"/>
    <mergeCell ref="B59:D59"/>
    <mergeCell ref="A23:A24"/>
    <mergeCell ref="B46:D46"/>
    <mergeCell ref="B98:D98"/>
  </mergeCells>
  <phoneticPr fontId="17" type="noConversion"/>
  <printOptions horizontalCentered="1"/>
  <pageMargins left="0.31496062992125984" right="0.31496062992125984" top="0.59055118110236227" bottom="0.19685039370078741" header="0.51181102362204722" footer="0.51181102362204722"/>
  <pageSetup paperSize="9" fitToWidth="2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showGridLines="0" zoomScaleNormal="100" workbookViewId="0">
      <selection activeCell="L31" sqref="L31"/>
    </sheetView>
  </sheetViews>
  <sheetFormatPr defaultColWidth="9" defaultRowHeight="15"/>
  <cols>
    <col min="1" max="1" width="7.42578125" style="253" customWidth="1"/>
    <col min="2" max="4" width="9" style="253"/>
    <col min="5" max="5" width="39.85546875" style="253" customWidth="1"/>
    <col min="6" max="6" width="9" style="253"/>
    <col min="7" max="7" width="9" style="253" customWidth="1"/>
    <col min="8" max="8" width="10.28515625" style="253" customWidth="1"/>
    <col min="9" max="9" width="12" style="253" customWidth="1"/>
    <col min="10" max="16384" width="9" style="253"/>
  </cols>
  <sheetData>
    <row r="1" spans="1:11">
      <c r="A1" s="797" t="s">
        <v>1234</v>
      </c>
      <c r="B1" s="798"/>
      <c r="C1" s="798"/>
      <c r="D1" s="798"/>
      <c r="E1" s="798"/>
    </row>
    <row r="2" spans="1:11" ht="4.5" customHeight="1" thickBot="1">
      <c r="A2" s="392"/>
      <c r="B2" s="392"/>
      <c r="C2" s="392"/>
      <c r="D2" s="392"/>
      <c r="E2" s="392"/>
    </row>
    <row r="3" spans="1:11" ht="30" customHeight="1">
      <c r="A3" s="1" t="s">
        <v>0</v>
      </c>
      <c r="B3" s="2" t="s">
        <v>1</v>
      </c>
      <c r="C3" s="3" t="s">
        <v>2</v>
      </c>
      <c r="D3" s="4" t="s">
        <v>3</v>
      </c>
      <c r="E3" s="3" t="s">
        <v>4</v>
      </c>
      <c r="F3" s="667" t="s">
        <v>5</v>
      </c>
      <c r="G3" s="668"/>
      <c r="H3" s="22" t="s">
        <v>6</v>
      </c>
      <c r="I3" s="44" t="s">
        <v>9</v>
      </c>
    </row>
    <row r="4" spans="1:11" ht="15.75" thickBot="1">
      <c r="A4" s="7" t="s">
        <v>10</v>
      </c>
      <c r="B4" s="8"/>
      <c r="C4" s="12"/>
      <c r="D4" s="10"/>
      <c r="E4" s="9"/>
      <c r="F4" s="23" t="s">
        <v>11</v>
      </c>
      <c r="G4" s="24" t="s">
        <v>12</v>
      </c>
      <c r="H4" s="25" t="s">
        <v>13</v>
      </c>
      <c r="I4" s="45" t="s">
        <v>16</v>
      </c>
    </row>
    <row r="5" spans="1:11" ht="3.95" customHeight="1">
      <c r="A5" s="254"/>
    </row>
    <row r="6" spans="1:11">
      <c r="A6" s="63">
        <v>1</v>
      </c>
      <c r="B6" s="14"/>
      <c r="C6" s="34" t="s">
        <v>17</v>
      </c>
      <c r="D6" s="14" t="s">
        <v>1239</v>
      </c>
      <c r="E6" s="255" t="s">
        <v>1240</v>
      </c>
      <c r="F6" s="68">
        <v>26.085000000000001</v>
      </c>
      <c r="G6" s="68">
        <v>26.963000000000001</v>
      </c>
      <c r="H6" s="35">
        <f t="shared" ref="H6:H10" si="0">SUM(G6-F6)</f>
        <v>0.87800000000000011</v>
      </c>
      <c r="I6" s="19">
        <v>6900</v>
      </c>
      <c r="J6" s="669"/>
      <c r="K6" s="670"/>
    </row>
    <row r="7" spans="1:11">
      <c r="A7" s="621">
        <v>2</v>
      </c>
      <c r="B7" s="375"/>
      <c r="C7" s="41" t="s">
        <v>27</v>
      </c>
      <c r="D7" s="14" t="s">
        <v>1239</v>
      </c>
      <c r="E7" s="31" t="s">
        <v>1241</v>
      </c>
      <c r="F7" s="26">
        <v>6.3</v>
      </c>
      <c r="G7" s="26">
        <v>7.45</v>
      </c>
      <c r="H7" s="35">
        <f t="shared" si="0"/>
        <v>1.1500000000000004</v>
      </c>
      <c r="I7" s="19">
        <v>7800</v>
      </c>
    </row>
    <row r="8" spans="1:11">
      <c r="A8" s="63">
        <v>3</v>
      </c>
      <c r="B8" s="374"/>
      <c r="C8" s="34" t="s">
        <v>17</v>
      </c>
      <c r="D8" s="14" t="s">
        <v>46</v>
      </c>
      <c r="E8" s="67" t="s">
        <v>1242</v>
      </c>
      <c r="F8" s="68">
        <v>37.299999999999997</v>
      </c>
      <c r="G8" s="68">
        <v>39</v>
      </c>
      <c r="H8" s="35">
        <f t="shared" si="0"/>
        <v>1.7000000000000028</v>
      </c>
      <c r="I8" s="19">
        <v>9500</v>
      </c>
    </row>
    <row r="9" spans="1:11">
      <c r="A9" s="63">
        <v>4</v>
      </c>
      <c r="B9" s="41"/>
      <c r="C9" s="41" t="s">
        <v>839</v>
      </c>
      <c r="D9" s="14" t="s">
        <v>46</v>
      </c>
      <c r="E9" s="55" t="s">
        <v>1247</v>
      </c>
      <c r="F9" s="26">
        <v>3</v>
      </c>
      <c r="G9" s="26">
        <v>5.5</v>
      </c>
      <c r="H9" s="35">
        <f t="shared" si="0"/>
        <v>2.5</v>
      </c>
      <c r="I9" s="19">
        <v>18750</v>
      </c>
    </row>
    <row r="10" spans="1:11">
      <c r="A10" s="14">
        <v>6</v>
      </c>
      <c r="B10" s="14"/>
      <c r="C10" s="34" t="s">
        <v>326</v>
      </c>
      <c r="D10" s="14" t="s">
        <v>37</v>
      </c>
      <c r="E10" s="255" t="s">
        <v>1243</v>
      </c>
      <c r="F10" s="68">
        <v>4.95</v>
      </c>
      <c r="G10" s="68">
        <v>5.95</v>
      </c>
      <c r="H10" s="35">
        <f t="shared" si="0"/>
        <v>1</v>
      </c>
      <c r="I10" s="19">
        <v>7000</v>
      </c>
    </row>
    <row r="11" spans="1:11">
      <c r="A11" s="359"/>
      <c r="B11" s="164"/>
      <c r="C11" s="164"/>
      <c r="D11" s="164"/>
      <c r="E11" s="151"/>
      <c r="F11" s="353"/>
      <c r="G11" s="353"/>
      <c r="H11" s="152"/>
      <c r="I11" s="134"/>
    </row>
    <row r="12" spans="1:11" ht="20.100000000000001" customHeight="1">
      <c r="A12" s="775"/>
      <c r="B12" s="775"/>
      <c r="C12" s="775"/>
      <c r="D12" s="775"/>
      <c r="E12" s="775"/>
      <c r="F12" s="775"/>
      <c r="G12" s="775"/>
      <c r="H12" s="775"/>
      <c r="I12" s="775"/>
    </row>
    <row r="29" spans="1:11">
      <c r="A29" s="795"/>
      <c r="B29" s="796"/>
      <c r="C29" s="796"/>
      <c r="D29" s="796"/>
      <c r="E29" s="796"/>
      <c r="F29" s="796"/>
      <c r="G29" s="796"/>
      <c r="H29" s="796"/>
      <c r="I29" s="796"/>
      <c r="J29" s="796"/>
      <c r="K29" s="796"/>
    </row>
    <row r="35" spans="1:11">
      <c r="A35" s="795">
        <v>45</v>
      </c>
      <c r="B35" s="796"/>
      <c r="C35" s="796"/>
      <c r="D35" s="796"/>
      <c r="E35" s="796"/>
      <c r="F35" s="796"/>
      <c r="G35" s="796"/>
      <c r="H35" s="796"/>
      <c r="I35" s="796"/>
      <c r="J35" s="796"/>
      <c r="K35" s="796"/>
    </row>
  </sheetData>
  <mergeCells count="6">
    <mergeCell ref="A35:K35"/>
    <mergeCell ref="A29:K29"/>
    <mergeCell ref="A1:E1"/>
    <mergeCell ref="A12:I12"/>
    <mergeCell ref="J6:K6"/>
    <mergeCell ref="F3:G3"/>
  </mergeCells>
  <printOptions horizontalCentered="1"/>
  <pageMargins left="0.31496062992125984" right="0.31496062992125984" top="0.59055118110236227" bottom="0.39370078740157483" header="0.51181102362204722" footer="0.51181102362204722"/>
  <pageSetup paperSize="9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Úvod</vt:lpstr>
      <vt:lpstr> II.tř</vt:lpstr>
      <vt:lpstr>III.tř</vt:lpstr>
      <vt:lpstr>průtahy</vt:lpstr>
      <vt:lpstr>rekonstrukce</vt:lpstr>
      <vt:lpstr>' II.tř'!Oblast_tisku</vt:lpstr>
      <vt:lpstr>průtahy!Oblast_tisku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</dc:creator>
  <cp:lastModifiedBy>veleba</cp:lastModifiedBy>
  <cp:lastPrinted>2014-06-12T12:31:58Z</cp:lastPrinted>
  <dcterms:created xsi:type="dcterms:W3CDTF">2013-02-19T13:22:07Z</dcterms:created>
  <dcterms:modified xsi:type="dcterms:W3CDTF">2014-06-12T12:35:57Z</dcterms:modified>
</cp:coreProperties>
</file>