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05" yWindow="3540" windowWidth="19440" windowHeight="6780" tabRatio="570"/>
  </bookViews>
  <sheets>
    <sheet name="Úvod" sheetId="16" r:id="rId1"/>
    <sheet name=" II.tř" sheetId="7" r:id="rId2"/>
    <sheet name="III.tř" sheetId="14" r:id="rId3"/>
    <sheet name="průtahy" sheetId="15" r:id="rId4"/>
    <sheet name="rekonstrukce" sheetId="18" r:id="rId5"/>
  </sheets>
  <definedNames>
    <definedName name="_xlnm.Print_Area" localSheetId="1">' II.tř'!$A$1:$K$74</definedName>
    <definedName name="_xlnm.Print_Area" localSheetId="2">III.tř!$A$1:$K$933</definedName>
    <definedName name="_xlnm.Print_Area" localSheetId="3">průtahy!$A$1:$K$181</definedName>
  </definedNames>
  <calcPr calcId="125725"/>
</workbook>
</file>

<file path=xl/calcChain.xml><?xml version="1.0" encoding="utf-8"?>
<calcChain xmlns="http://schemas.openxmlformats.org/spreadsheetml/2006/main">
  <c r="H80" i="15"/>
  <c r="K713" i="14"/>
  <c r="H713"/>
  <c r="H79" i="15"/>
  <c r="H77"/>
  <c r="H34"/>
  <c r="H35" s="1"/>
  <c r="H32"/>
  <c r="H33" s="1"/>
  <c r="H30"/>
  <c r="K30" s="1"/>
  <c r="H29"/>
  <c r="H28"/>
  <c r="H10" i="18"/>
  <c r="K105" i="15"/>
  <c r="H149"/>
  <c r="H150" s="1"/>
  <c r="K26"/>
  <c r="K114"/>
  <c r="H113"/>
  <c r="H89"/>
  <c r="H90" s="1"/>
  <c r="H87"/>
  <c r="H88" s="1"/>
  <c r="H53"/>
  <c r="H54" s="1"/>
  <c r="H51"/>
  <c r="H52" s="1"/>
  <c r="H902" i="14"/>
  <c r="H903" s="1"/>
  <c r="H867"/>
  <c r="H868" s="1"/>
  <c r="H832"/>
  <c r="H833" s="1"/>
  <c r="H762"/>
  <c r="H763" s="1"/>
  <c r="H720"/>
  <c r="H721" s="1"/>
  <c r="H718"/>
  <c r="H694"/>
  <c r="K694" s="1"/>
  <c r="H693"/>
  <c r="K692"/>
  <c r="K693" s="1"/>
  <c r="H657"/>
  <c r="H658" s="1"/>
  <c r="H615"/>
  <c r="K624"/>
  <c r="H622"/>
  <c r="K622" s="1"/>
  <c r="H587"/>
  <c r="H554"/>
  <c r="K554" s="1"/>
  <c r="H553"/>
  <c r="H518"/>
  <c r="H519" s="1"/>
  <c r="H486"/>
  <c r="H484"/>
  <c r="H485" s="1"/>
  <c r="H449"/>
  <c r="H450" s="1"/>
  <c r="H313"/>
  <c r="H319" s="1"/>
  <c r="H415"/>
  <c r="K415" s="1"/>
  <c r="H414"/>
  <c r="K414" s="1"/>
  <c r="H382"/>
  <c r="K382" s="1"/>
  <c r="H381"/>
  <c r="K381" s="1"/>
  <c r="H348"/>
  <c r="K348" s="1"/>
  <c r="H347"/>
  <c r="K347" s="1"/>
  <c r="K314"/>
  <c r="K312"/>
  <c r="H280"/>
  <c r="K279"/>
  <c r="K278"/>
  <c r="H237"/>
  <c r="K237" s="1"/>
  <c r="H236"/>
  <c r="K236" s="1"/>
  <c r="H235"/>
  <c r="K235" s="1"/>
  <c r="H234"/>
  <c r="K234" s="1"/>
  <c r="H270"/>
  <c r="H271" s="1"/>
  <c r="H268"/>
  <c r="H269" s="1"/>
  <c r="H176"/>
  <c r="K176" s="1"/>
  <c r="H181"/>
  <c r="K181" s="1"/>
  <c r="H180"/>
  <c r="K180" s="1"/>
  <c r="H179"/>
  <c r="K179" s="1"/>
  <c r="H178"/>
  <c r="H143"/>
  <c r="K143" s="1"/>
  <c r="H141"/>
  <c r="H142" s="1"/>
  <c r="H116"/>
  <c r="K116" s="1"/>
  <c r="H109"/>
  <c r="H110" s="1"/>
  <c r="H107"/>
  <c r="H108" s="1"/>
  <c r="H77"/>
  <c r="K77" s="1"/>
  <c r="H76"/>
  <c r="H75"/>
  <c r="K74"/>
  <c r="K75" s="1"/>
  <c r="H32"/>
  <c r="H33" s="1"/>
  <c r="K56" i="7"/>
  <c r="K57" s="1"/>
  <c r="H58"/>
  <c r="K58" s="1"/>
  <c r="H57"/>
  <c r="K50"/>
  <c r="K51" s="1"/>
  <c r="H51"/>
  <c r="H15" i="15"/>
  <c r="K15" s="1"/>
  <c r="K16" s="1"/>
  <c r="H925" i="14"/>
  <c r="K925" s="1"/>
  <c r="K926" s="1"/>
  <c r="H922"/>
  <c r="K922" s="1"/>
  <c r="H923"/>
  <c r="K923" s="1"/>
  <c r="H919"/>
  <c r="K919" s="1"/>
  <c r="H920"/>
  <c r="K920" s="1"/>
  <c r="H917"/>
  <c r="K917" s="1"/>
  <c r="K918" s="1"/>
  <c r="H914"/>
  <c r="K914" s="1"/>
  <c r="H915"/>
  <c r="K915" s="1"/>
  <c r="H912"/>
  <c r="K912" s="1"/>
  <c r="K913" s="1"/>
  <c r="H910"/>
  <c r="K910" s="1"/>
  <c r="K911" s="1"/>
  <c r="K69" i="7"/>
  <c r="K70"/>
  <c r="H71"/>
  <c r="H167" i="15"/>
  <c r="K167" s="1"/>
  <c r="H165"/>
  <c r="K165" s="1"/>
  <c r="H908" i="14"/>
  <c r="K908" s="1"/>
  <c r="K909" s="1"/>
  <c r="H906"/>
  <c r="K906" s="1"/>
  <c r="K907" s="1"/>
  <c r="H904"/>
  <c r="K904" s="1"/>
  <c r="K905" s="1"/>
  <c r="H188"/>
  <c r="K188" s="1"/>
  <c r="K189" s="1"/>
  <c r="H121"/>
  <c r="K121" s="1"/>
  <c r="K122" s="1"/>
  <c r="H67" i="7"/>
  <c r="K67" s="1"/>
  <c r="K68" s="1"/>
  <c r="H65"/>
  <c r="H66" s="1"/>
  <c r="H895" i="14"/>
  <c r="K895" s="1"/>
  <c r="K896" s="1"/>
  <c r="H893"/>
  <c r="K893" s="1"/>
  <c r="K894" s="1"/>
  <c r="H891"/>
  <c r="K891" s="1"/>
  <c r="K892" s="1"/>
  <c r="H889"/>
  <c r="K889" s="1"/>
  <c r="K890" s="1"/>
  <c r="H887"/>
  <c r="K887" s="1"/>
  <c r="K888" s="1"/>
  <c r="H885"/>
  <c r="K885" s="1"/>
  <c r="K886" s="1"/>
  <c r="H883"/>
  <c r="K883" s="1"/>
  <c r="K884" s="1"/>
  <c r="H881"/>
  <c r="K881" s="1"/>
  <c r="K882" s="1"/>
  <c r="H879"/>
  <c r="K879" s="1"/>
  <c r="K880" s="1"/>
  <c r="H877"/>
  <c r="K877" s="1"/>
  <c r="K878" s="1"/>
  <c r="H875"/>
  <c r="K875" s="1"/>
  <c r="K876" s="1"/>
  <c r="H873"/>
  <c r="K873" s="1"/>
  <c r="K874" s="1"/>
  <c r="H871"/>
  <c r="K871" s="1"/>
  <c r="K872" s="1"/>
  <c r="H869"/>
  <c r="K869" s="1"/>
  <c r="K870" s="1"/>
  <c r="H860"/>
  <c r="K860" s="1"/>
  <c r="K861" s="1"/>
  <c r="H858"/>
  <c r="K858" s="1"/>
  <c r="K859" s="1"/>
  <c r="H856"/>
  <c r="K856" s="1"/>
  <c r="K857" s="1"/>
  <c r="H854"/>
  <c r="K854" s="1"/>
  <c r="K855" s="1"/>
  <c r="H852"/>
  <c r="K852" s="1"/>
  <c r="K853" s="1"/>
  <c r="H850"/>
  <c r="H851" s="1"/>
  <c r="H499"/>
  <c r="K499" s="1"/>
  <c r="H111"/>
  <c r="K111" s="1"/>
  <c r="H17"/>
  <c r="K17" s="1"/>
  <c r="H63" i="7"/>
  <c r="K63" s="1"/>
  <c r="K64" s="1"/>
  <c r="H132" i="15"/>
  <c r="K132" s="1"/>
  <c r="K133" s="1"/>
  <c r="H848" i="14"/>
  <c r="K848" s="1"/>
  <c r="K849" s="1"/>
  <c r="H737"/>
  <c r="K737" s="1"/>
  <c r="K738" s="1"/>
  <c r="H704"/>
  <c r="K704" s="1"/>
  <c r="H703"/>
  <c r="K703" s="1"/>
  <c r="H702"/>
  <c r="K702" s="1"/>
  <c r="H640"/>
  <c r="K640" s="1"/>
  <c r="H363"/>
  <c r="K363" s="1"/>
  <c r="H22"/>
  <c r="K22" s="1"/>
  <c r="H21"/>
  <c r="K21" s="1"/>
  <c r="H20"/>
  <c r="K20" s="1"/>
  <c r="H19"/>
  <c r="K19" s="1"/>
  <c r="H59" i="7"/>
  <c r="K59" s="1"/>
  <c r="H60"/>
  <c r="K60" s="1"/>
  <c r="H61"/>
  <c r="K61" s="1"/>
  <c r="H62"/>
  <c r="H22"/>
  <c r="K22" s="1"/>
  <c r="H21"/>
  <c r="K21" s="1"/>
  <c r="H20"/>
  <c r="K20" s="1"/>
  <c r="H106" i="15"/>
  <c r="K106" s="1"/>
  <c r="H104"/>
  <c r="H105" s="1"/>
  <c r="H102"/>
  <c r="K102" s="1"/>
  <c r="K103" s="1"/>
  <c r="H100"/>
  <c r="K100" s="1"/>
  <c r="K101" s="1"/>
  <c r="H97"/>
  <c r="H99" s="1"/>
  <c r="H98"/>
  <c r="H95"/>
  <c r="H94"/>
  <c r="H93"/>
  <c r="H91"/>
  <c r="H92" s="1"/>
  <c r="H85"/>
  <c r="H86" s="1"/>
  <c r="H83"/>
  <c r="H84" s="1"/>
  <c r="H81"/>
  <c r="H82" s="1"/>
  <c r="H70"/>
  <c r="H78" s="1"/>
  <c r="H67"/>
  <c r="H68"/>
  <c r="H65"/>
  <c r="H66" s="1"/>
  <c r="H63"/>
  <c r="H64" s="1"/>
  <c r="H60"/>
  <c r="H62" s="1"/>
  <c r="H61"/>
  <c r="H57"/>
  <c r="H58"/>
  <c r="H55"/>
  <c r="H56" s="1"/>
  <c r="H49"/>
  <c r="H50" s="1"/>
  <c r="H47"/>
  <c r="H48" s="1"/>
  <c r="H45"/>
  <c r="H46" s="1"/>
  <c r="H43"/>
  <c r="H44" s="1"/>
  <c r="H41"/>
  <c r="H42" s="1"/>
  <c r="K117"/>
  <c r="H118"/>
  <c r="K118"/>
  <c r="K119"/>
  <c r="H120"/>
  <c r="K120"/>
  <c r="K121"/>
  <c r="K122"/>
  <c r="H123"/>
  <c r="K124"/>
  <c r="H125"/>
  <c r="K125"/>
  <c r="H128"/>
  <c r="K128" s="1"/>
  <c r="H846" i="14"/>
  <c r="K846" s="1"/>
  <c r="K847" s="1"/>
  <c r="H844"/>
  <c r="H845" s="1"/>
  <c r="H842"/>
  <c r="H843" s="1"/>
  <c r="H841"/>
  <c r="K839"/>
  <c r="H838"/>
  <c r="H839" s="1"/>
  <c r="K837"/>
  <c r="H836"/>
  <c r="H837" s="1"/>
  <c r="H834"/>
  <c r="H835" s="1"/>
  <c r="H825"/>
  <c r="H826" s="1"/>
  <c r="H823"/>
  <c r="H824" s="1"/>
  <c r="H821"/>
  <c r="H822" s="1"/>
  <c r="H819"/>
  <c r="H820" s="1"/>
  <c r="H817"/>
  <c r="H818" s="1"/>
  <c r="H815"/>
  <c r="H816" s="1"/>
  <c r="H813"/>
  <c r="H814" s="1"/>
  <c r="H811"/>
  <c r="H812" s="1"/>
  <c r="H809"/>
  <c r="H810" s="1"/>
  <c r="H807"/>
  <c r="H808" s="1"/>
  <c r="H805"/>
  <c r="H806" s="1"/>
  <c r="K54" i="7"/>
  <c r="K55" s="1"/>
  <c r="H55"/>
  <c r="K52"/>
  <c r="K53" s="1"/>
  <c r="H53"/>
  <c r="K48"/>
  <c r="K49" s="1"/>
  <c r="H49"/>
  <c r="K46"/>
  <c r="K47" s="1"/>
  <c r="H47"/>
  <c r="K43"/>
  <c r="K44"/>
  <c r="H45"/>
  <c r="H218" i="14"/>
  <c r="H783"/>
  <c r="H784" s="1"/>
  <c r="H560"/>
  <c r="K560" s="1"/>
  <c r="H561"/>
  <c r="K561" s="1"/>
  <c r="H562"/>
  <c r="K562" s="1"/>
  <c r="H563"/>
  <c r="K563" s="1"/>
  <c r="H564"/>
  <c r="K564" s="1"/>
  <c r="H359"/>
  <c r="H360"/>
  <c r="K360" s="1"/>
  <c r="H361"/>
  <c r="K361" s="1"/>
  <c r="H362"/>
  <c r="K362" s="1"/>
  <c r="H138" i="15"/>
  <c r="K138" s="1"/>
  <c r="K139" s="1"/>
  <c r="H9" i="18"/>
  <c r="H8"/>
  <c r="H7"/>
  <c r="H6"/>
  <c r="H781" i="14"/>
  <c r="K781" s="1"/>
  <c r="H780"/>
  <c r="K780" s="1"/>
  <c r="H749"/>
  <c r="K749" s="1"/>
  <c r="K750" s="1"/>
  <c r="H727"/>
  <c r="H728" s="1"/>
  <c r="H716"/>
  <c r="K716" s="1"/>
  <c r="K717" s="1"/>
  <c r="H714"/>
  <c r="K714" s="1"/>
  <c r="K715" s="1"/>
  <c r="H685"/>
  <c r="K684"/>
  <c r="K685" s="1"/>
  <c r="H682"/>
  <c r="H683" s="1"/>
  <c r="H681"/>
  <c r="K681" s="1"/>
  <c r="H629"/>
  <c r="K629" s="1"/>
  <c r="K630" s="1"/>
  <c r="H628"/>
  <c r="K627"/>
  <c r="K628" s="1"/>
  <c r="H597"/>
  <c r="K597" s="1"/>
  <c r="K598" s="1"/>
  <c r="H595"/>
  <c r="K595" s="1"/>
  <c r="K596" s="1"/>
  <c r="H534"/>
  <c r="K534" s="1"/>
  <c r="H533"/>
  <c r="K533" s="1"/>
  <c r="H501"/>
  <c r="K501" s="1"/>
  <c r="K502" s="1"/>
  <c r="H405"/>
  <c r="K405" s="1"/>
  <c r="H404"/>
  <c r="K404" s="1"/>
  <c r="H388"/>
  <c r="K387"/>
  <c r="K386"/>
  <c r="K358"/>
  <c r="K357"/>
  <c r="H325"/>
  <c r="K325" s="1"/>
  <c r="K326" s="1"/>
  <c r="H323"/>
  <c r="K323" s="1"/>
  <c r="H322"/>
  <c r="K322" s="1"/>
  <c r="H300"/>
  <c r="K300" s="1"/>
  <c r="H299"/>
  <c r="K299" s="1"/>
  <c r="H298"/>
  <c r="K298" s="1"/>
  <c r="H297"/>
  <c r="K297" s="1"/>
  <c r="H281"/>
  <c r="H282" s="1"/>
  <c r="H255"/>
  <c r="K255" s="1"/>
  <c r="K256" s="1"/>
  <c r="H253"/>
  <c r="K253" s="1"/>
  <c r="H252"/>
  <c r="K252" s="1"/>
  <c r="K215"/>
  <c r="K214"/>
  <c r="H213"/>
  <c r="K212"/>
  <c r="K211"/>
  <c r="K210"/>
  <c r="H186"/>
  <c r="K186" s="1"/>
  <c r="H185"/>
  <c r="K185" s="1"/>
  <c r="H184"/>
  <c r="K184" s="1"/>
  <c r="H183"/>
  <c r="K183" s="1"/>
  <c r="H157"/>
  <c r="K157" s="1"/>
  <c r="H156"/>
  <c r="K156" s="1"/>
  <c r="H15"/>
  <c r="K15" s="1"/>
  <c r="H14"/>
  <c r="K14" s="1"/>
  <c r="H171" i="15"/>
  <c r="K171" s="1"/>
  <c r="H787" i="14"/>
  <c r="K787" s="1"/>
  <c r="K788" s="1"/>
  <c r="H785"/>
  <c r="H786" s="1"/>
  <c r="H778"/>
  <c r="H779" s="1"/>
  <c r="H776"/>
  <c r="H777" s="1"/>
  <c r="H774"/>
  <c r="K774" s="1"/>
  <c r="K775" s="1"/>
  <c r="H772"/>
  <c r="H773" s="1"/>
  <c r="H770"/>
  <c r="H771" s="1"/>
  <c r="H768"/>
  <c r="H769" s="1"/>
  <c r="H766"/>
  <c r="H767" s="1"/>
  <c r="H764"/>
  <c r="H765" s="1"/>
  <c r="H755"/>
  <c r="H756" s="1"/>
  <c r="H753"/>
  <c r="H754" s="1"/>
  <c r="H751"/>
  <c r="H752" s="1"/>
  <c r="H747"/>
  <c r="H748" s="1"/>
  <c r="H745"/>
  <c r="H746" s="1"/>
  <c r="H743"/>
  <c r="H744" s="1"/>
  <c r="H741"/>
  <c r="K741" s="1"/>
  <c r="K742" s="1"/>
  <c r="H739"/>
  <c r="K739" s="1"/>
  <c r="H42" i="7"/>
  <c r="K41"/>
  <c r="K42" s="1"/>
  <c r="H62" i="14"/>
  <c r="K62" s="1"/>
  <c r="H63"/>
  <c r="K63" s="1"/>
  <c r="H64"/>
  <c r="K64" s="1"/>
  <c r="H56"/>
  <c r="K56" s="1"/>
  <c r="H57"/>
  <c r="K57" s="1"/>
  <c r="H58"/>
  <c r="K58" s="1"/>
  <c r="H59"/>
  <c r="K59" s="1"/>
  <c r="H60"/>
  <c r="K60" s="1"/>
  <c r="H66"/>
  <c r="K66" s="1"/>
  <c r="K67" s="1"/>
  <c r="H20" i="15"/>
  <c r="K19"/>
  <c r="K20" s="1"/>
  <c r="H25"/>
  <c r="K24"/>
  <c r="H432" i="14"/>
  <c r="K432" s="1"/>
  <c r="H8" i="15"/>
  <c r="K8" s="1"/>
  <c r="H9"/>
  <c r="K9" s="1"/>
  <c r="H130"/>
  <c r="K130" s="1"/>
  <c r="K131" s="1"/>
  <c r="H134"/>
  <c r="K134" s="1"/>
  <c r="K135" s="1"/>
  <c r="H140"/>
  <c r="K140" s="1"/>
  <c r="K141" s="1"/>
  <c r="H142"/>
  <c r="K142" s="1"/>
  <c r="H153"/>
  <c r="K153" s="1"/>
  <c r="K154" s="1"/>
  <c r="H157"/>
  <c r="K157" s="1"/>
  <c r="H158"/>
  <c r="K158" s="1"/>
  <c r="H160"/>
  <c r="K160" s="1"/>
  <c r="H161"/>
  <c r="K161" s="1"/>
  <c r="H163"/>
  <c r="K163" s="1"/>
  <c r="H155"/>
  <c r="K155" s="1"/>
  <c r="K23"/>
  <c r="H13"/>
  <c r="K13" s="1"/>
  <c r="H11"/>
  <c r="K11" s="1"/>
  <c r="H68" i="14"/>
  <c r="H69" s="1"/>
  <c r="H222"/>
  <c r="K222" s="1"/>
  <c r="H223"/>
  <c r="K223" s="1"/>
  <c r="H224"/>
  <c r="K224" s="1"/>
  <c r="H226"/>
  <c r="K226" s="1"/>
  <c r="H227"/>
  <c r="K227" s="1"/>
  <c r="H228"/>
  <c r="K228" s="1"/>
  <c r="K230"/>
  <c r="K232"/>
  <c r="K233" s="1"/>
  <c r="K244"/>
  <c r="K245"/>
  <c r="K246"/>
  <c r="H248"/>
  <c r="K248" s="1"/>
  <c r="H249"/>
  <c r="K249" s="1"/>
  <c r="H250"/>
  <c r="K250" s="1"/>
  <c r="H97"/>
  <c r="K97" s="1"/>
  <c r="H93"/>
  <c r="K93" s="1"/>
  <c r="H94"/>
  <c r="K94" s="1"/>
  <c r="H95"/>
  <c r="K95" s="1"/>
  <c r="H96"/>
  <c r="K96" s="1"/>
  <c r="H84"/>
  <c r="K84" s="1"/>
  <c r="H85"/>
  <c r="K85" s="1"/>
  <c r="H86"/>
  <c r="K86" s="1"/>
  <c r="H87"/>
  <c r="K87" s="1"/>
  <c r="H88"/>
  <c r="K88" s="1"/>
  <c r="H90"/>
  <c r="K90" s="1"/>
  <c r="H91"/>
  <c r="K91" s="1"/>
  <c r="H99"/>
  <c r="K99" s="1"/>
  <c r="H100"/>
  <c r="K100" s="1"/>
  <c r="H146"/>
  <c r="K146" s="1"/>
  <c r="H147"/>
  <c r="K147" s="1"/>
  <c r="H148"/>
  <c r="K148" s="1"/>
  <c r="H150"/>
  <c r="K150" s="1"/>
  <c r="K151" s="1"/>
  <c r="H152"/>
  <c r="K152" s="1"/>
  <c r="H153"/>
  <c r="K153" s="1"/>
  <c r="H154"/>
  <c r="K154" s="1"/>
  <c r="H159"/>
  <c r="K159" s="1"/>
  <c r="H160"/>
  <c r="K160" s="1"/>
  <c r="H161"/>
  <c r="K161" s="1"/>
  <c r="H163"/>
  <c r="K163" s="1"/>
  <c r="K164" s="1"/>
  <c r="H263"/>
  <c r="K263" s="1"/>
  <c r="H262"/>
  <c r="K262" s="1"/>
  <c r="H264"/>
  <c r="K264" s="1"/>
  <c r="H265"/>
  <c r="K265" s="1"/>
  <c r="H266"/>
  <c r="K266" s="1"/>
  <c r="H283"/>
  <c r="K283" s="1"/>
  <c r="H284"/>
  <c r="K284" s="1"/>
  <c r="H286"/>
  <c r="K286" s="1"/>
  <c r="H287"/>
  <c r="K287" s="1"/>
  <c r="K6"/>
  <c r="K7"/>
  <c r="K9"/>
  <c r="K10"/>
  <c r="H12"/>
  <c r="H13" s="1"/>
  <c r="K24"/>
  <c r="K25"/>
  <c r="K26"/>
  <c r="K27"/>
  <c r="K28"/>
  <c r="H30"/>
  <c r="K30" s="1"/>
  <c r="K31" s="1"/>
  <c r="H39"/>
  <c r="H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50"/>
  <c r="K50" s="1"/>
  <c r="H52"/>
  <c r="K52" s="1"/>
  <c r="K53" s="1"/>
  <c r="K54"/>
  <c r="H79"/>
  <c r="K79" s="1"/>
  <c r="H80"/>
  <c r="K80" s="1"/>
  <c r="H82"/>
  <c r="K82" s="1"/>
  <c r="K83" s="1"/>
  <c r="K113"/>
  <c r="H115"/>
  <c r="K115" s="1"/>
  <c r="H117"/>
  <c r="K117" s="1"/>
  <c r="H119"/>
  <c r="K119" s="1"/>
  <c r="K120" s="1"/>
  <c r="H123"/>
  <c r="K123" s="1"/>
  <c r="H124"/>
  <c r="K124" s="1"/>
  <c r="H126"/>
  <c r="K126" s="1"/>
  <c r="H127"/>
  <c r="K127" s="1"/>
  <c r="K129"/>
  <c r="K130"/>
  <c r="K131"/>
  <c r="K132"/>
  <c r="K133"/>
  <c r="H144"/>
  <c r="K144" s="1"/>
  <c r="H165"/>
  <c r="K165" s="1"/>
  <c r="H166"/>
  <c r="K166" s="1"/>
  <c r="H167"/>
  <c r="K167" s="1"/>
  <c r="H168"/>
  <c r="K168" s="1"/>
  <c r="H169"/>
  <c r="K169" s="1"/>
  <c r="H190"/>
  <c r="K190" s="1"/>
  <c r="H191"/>
  <c r="K191" s="1"/>
  <c r="H192"/>
  <c r="K192" s="1"/>
  <c r="H193"/>
  <c r="K193" s="1"/>
  <c r="H194"/>
  <c r="K194" s="1"/>
  <c r="H196"/>
  <c r="K196" s="1"/>
  <c r="K198"/>
  <c r="K199"/>
  <c r="K200"/>
  <c r="K201"/>
  <c r="K202"/>
  <c r="K216"/>
  <c r="K217"/>
  <c r="H219"/>
  <c r="K219" s="1"/>
  <c r="H220"/>
  <c r="K220" s="1"/>
  <c r="H257"/>
  <c r="K257" s="1"/>
  <c r="K258" s="1"/>
  <c r="H259"/>
  <c r="K259" s="1"/>
  <c r="H260"/>
  <c r="K260" s="1"/>
  <c r="H289"/>
  <c r="K289" s="1"/>
  <c r="H290"/>
  <c r="K290" s="1"/>
  <c r="H291"/>
  <c r="K291" s="1"/>
  <c r="H293"/>
  <c r="K293" s="1"/>
  <c r="H294"/>
  <c r="K294" s="1"/>
  <c r="H295"/>
  <c r="K295" s="1"/>
  <c r="H302"/>
  <c r="K302" s="1"/>
  <c r="H303"/>
  <c r="K305"/>
  <c r="K315"/>
  <c r="K316"/>
  <c r="K317"/>
  <c r="K318"/>
  <c r="H320"/>
  <c r="K320" s="1"/>
  <c r="H321"/>
  <c r="K321" s="1"/>
  <c r="H327"/>
  <c r="K327" s="1"/>
  <c r="H328"/>
  <c r="K328" s="1"/>
  <c r="H329"/>
  <c r="K329" s="1"/>
  <c r="H330"/>
  <c r="K330" s="1"/>
  <c r="H332"/>
  <c r="K332" s="1"/>
  <c r="H333"/>
  <c r="K333" s="1"/>
  <c r="H334"/>
  <c r="K334" s="1"/>
  <c r="H335"/>
  <c r="K335" s="1"/>
  <c r="H336"/>
  <c r="K336" s="1"/>
  <c r="H337"/>
  <c r="K337" s="1"/>
  <c r="H338"/>
  <c r="K338" s="1"/>
  <c r="H339"/>
  <c r="K339" s="1"/>
  <c r="H341"/>
  <c r="K341" s="1"/>
  <c r="H350"/>
  <c r="K350" s="1"/>
  <c r="K351" s="1"/>
  <c r="H352"/>
  <c r="H353" s="1"/>
  <c r="K354"/>
  <c r="K355" s="1"/>
  <c r="K356"/>
  <c r="H365"/>
  <c r="K365" s="1"/>
  <c r="H366"/>
  <c r="K366" s="1"/>
  <c r="H367"/>
  <c r="K367" s="1"/>
  <c r="H369"/>
  <c r="K369" s="1"/>
  <c r="H370"/>
  <c r="K370" s="1"/>
  <c r="H372"/>
  <c r="K372" s="1"/>
  <c r="K373" s="1"/>
  <c r="H374"/>
  <c r="K374" s="1"/>
  <c r="K375" s="1"/>
  <c r="H384"/>
  <c r="H385" s="1"/>
  <c r="H389"/>
  <c r="K389" s="1"/>
  <c r="H390"/>
  <c r="K390" s="1"/>
  <c r="H391"/>
  <c r="K391" s="1"/>
  <c r="H393"/>
  <c r="K393" s="1"/>
  <c r="H394"/>
  <c r="K394" s="1"/>
  <c r="H395"/>
  <c r="K395" s="1"/>
  <c r="H397"/>
  <c r="K397" s="1"/>
  <c r="H398"/>
  <c r="K398" s="1"/>
  <c r="H399"/>
  <c r="K399" s="1"/>
  <c r="H400"/>
  <c r="K400" s="1"/>
  <c r="H401"/>
  <c r="K401" s="1"/>
  <c r="H402"/>
  <c r="K402" s="1"/>
  <c r="H403"/>
  <c r="K403" s="1"/>
  <c r="H407"/>
  <c r="K407" s="1"/>
  <c r="H408"/>
  <c r="K408" s="1"/>
  <c r="K417"/>
  <c r="K418"/>
  <c r="K420"/>
  <c r="K421" s="1"/>
  <c r="H422"/>
  <c r="K422" s="1"/>
  <c r="H423"/>
  <c r="K423" s="1"/>
  <c r="H425"/>
  <c r="K425" s="1"/>
  <c r="H426"/>
  <c r="K426" s="1"/>
  <c r="H428"/>
  <c r="K428" s="1"/>
  <c r="K429" s="1"/>
  <c r="H430"/>
  <c r="K430" s="1"/>
  <c r="K431" s="1"/>
  <c r="H433"/>
  <c r="K433" s="1"/>
  <c r="H434"/>
  <c r="K434" s="1"/>
  <c r="H436"/>
  <c r="K436" s="1"/>
  <c r="H437"/>
  <c r="K437" s="1"/>
  <c r="K439"/>
  <c r="K440"/>
  <c r="K441"/>
  <c r="K442"/>
  <c r="H451"/>
  <c r="K451" s="1"/>
  <c r="H452"/>
  <c r="K452" s="1"/>
  <c r="H453"/>
  <c r="K453" s="1"/>
  <c r="H454"/>
  <c r="K454" s="1"/>
  <c r="H455"/>
  <c r="K455" s="1"/>
  <c r="H457"/>
  <c r="K457" s="1"/>
  <c r="H458"/>
  <c r="K458" s="1"/>
  <c r="H460"/>
  <c r="K460" s="1"/>
  <c r="H461"/>
  <c r="K461" s="1"/>
  <c r="H462"/>
  <c r="K462" s="1"/>
  <c r="H464"/>
  <c r="K464" s="1"/>
  <c r="K465" s="1"/>
  <c r="K466"/>
  <c r="K467" s="1"/>
  <c r="K468"/>
  <c r="K469"/>
  <c r="H471"/>
  <c r="K471" s="1"/>
  <c r="H472"/>
  <c r="K472" s="1"/>
  <c r="H473"/>
  <c r="K473" s="1"/>
  <c r="H475"/>
  <c r="K475" s="1"/>
  <c r="H476"/>
  <c r="K476" s="1"/>
  <c r="H487"/>
  <c r="K487" s="1"/>
  <c r="H489"/>
  <c r="H490" s="1"/>
  <c r="K491"/>
  <c r="K492" s="1"/>
  <c r="H493"/>
  <c r="K493" s="1"/>
  <c r="H494"/>
  <c r="K494" s="1"/>
  <c r="H495"/>
  <c r="K495" s="1"/>
  <c r="H496"/>
  <c r="K496" s="1"/>
  <c r="H497"/>
  <c r="K497" s="1"/>
  <c r="H503"/>
  <c r="K503" s="1"/>
  <c r="H504"/>
  <c r="K504" s="1"/>
  <c r="H505"/>
  <c r="K505" s="1"/>
  <c r="H506"/>
  <c r="K506" s="1"/>
  <c r="H508"/>
  <c r="K508" s="1"/>
  <c r="H509"/>
  <c r="K509" s="1"/>
  <c r="H511"/>
  <c r="K511" s="1"/>
  <c r="K512" s="1"/>
  <c r="K520"/>
  <c r="K521"/>
  <c r="K522"/>
  <c r="K524"/>
  <c r="K525"/>
  <c r="K526"/>
  <c r="H528"/>
  <c r="K528" s="1"/>
  <c r="H529"/>
  <c r="K529" s="1"/>
  <c r="H530"/>
  <c r="K530" s="1"/>
  <c r="H531"/>
  <c r="K531" s="1"/>
  <c r="H535"/>
  <c r="K535" s="1"/>
  <c r="H537"/>
  <c r="K537" s="1"/>
  <c r="H538"/>
  <c r="K538" s="1"/>
  <c r="H540"/>
  <c r="K540" s="1"/>
  <c r="H542"/>
  <c r="K542" s="1"/>
  <c r="K543" s="1"/>
  <c r="H544"/>
  <c r="H545" s="1"/>
  <c r="H546"/>
  <c r="K546" s="1"/>
  <c r="K547" s="1"/>
  <c r="K556"/>
  <c r="K557"/>
  <c r="K558"/>
  <c r="H566"/>
  <c r="K566" s="1"/>
  <c r="K567" s="1"/>
  <c r="H568"/>
  <c r="K568" s="1"/>
  <c r="K569" s="1"/>
  <c r="H570"/>
  <c r="K570" s="1"/>
  <c r="H571"/>
  <c r="K571" s="1"/>
  <c r="H572"/>
  <c r="K572" s="1"/>
  <c r="H574"/>
  <c r="H575" s="1"/>
  <c r="H576"/>
  <c r="H577" s="1"/>
  <c r="H578"/>
  <c r="K578" s="1"/>
  <c r="H579"/>
  <c r="K579" s="1"/>
  <c r="H580"/>
  <c r="K580" s="1"/>
  <c r="H581"/>
  <c r="K581" s="1"/>
  <c r="K589"/>
  <c r="K590"/>
  <c r="K592"/>
  <c r="K593"/>
  <c r="H599"/>
  <c r="K599" s="1"/>
  <c r="K600" s="1"/>
  <c r="H601"/>
  <c r="H602" s="1"/>
  <c r="H603"/>
  <c r="K603" s="1"/>
  <c r="H604"/>
  <c r="K604" s="1"/>
  <c r="H605"/>
  <c r="K605" s="1"/>
  <c r="H606"/>
  <c r="K606" s="1"/>
  <c r="K608"/>
  <c r="K609" s="1"/>
  <c r="H610"/>
  <c r="K610" s="1"/>
  <c r="K611" s="1"/>
  <c r="H612"/>
  <c r="K612" s="1"/>
  <c r="H613"/>
  <c r="K613" s="1"/>
  <c r="K615"/>
  <c r="K623" s="1"/>
  <c r="K625"/>
  <c r="H631"/>
  <c r="K631" s="1"/>
  <c r="H632"/>
  <c r="K632" s="1"/>
  <c r="H633"/>
  <c r="K633" s="1"/>
  <c r="H635"/>
  <c r="K635" s="1"/>
  <c r="H636"/>
  <c r="K636" s="1"/>
  <c r="H637"/>
  <c r="K637" s="1"/>
  <c r="H639"/>
  <c r="K639" s="1"/>
  <c r="K641" s="1"/>
  <c r="H642"/>
  <c r="K642" s="1"/>
  <c r="K643" s="1"/>
  <c r="K644"/>
  <c r="K645"/>
  <c r="H647"/>
  <c r="K647" s="1"/>
  <c r="H648"/>
  <c r="K648" s="1"/>
  <c r="H650"/>
  <c r="H651" s="1"/>
  <c r="H659"/>
  <c r="K659" s="1"/>
  <c r="H660"/>
  <c r="K660" s="1"/>
  <c r="H662"/>
  <c r="K662" s="1"/>
  <c r="H663"/>
  <c r="K663" s="1"/>
  <c r="H665"/>
  <c r="K665" s="1"/>
  <c r="K666" s="1"/>
  <c r="H667"/>
  <c r="K667" s="1"/>
  <c r="K668" s="1"/>
  <c r="H669"/>
  <c r="H670" s="1"/>
  <c r="H671"/>
  <c r="K671" s="1"/>
  <c r="K672" s="1"/>
  <c r="H673"/>
  <c r="K673" s="1"/>
  <c r="H674"/>
  <c r="K674" s="1"/>
  <c r="K676"/>
  <c r="K677"/>
  <c r="K678"/>
  <c r="K679"/>
  <c r="H695"/>
  <c r="K695" s="1"/>
  <c r="H697"/>
  <c r="K697" s="1"/>
  <c r="K698" s="1"/>
  <c r="H699"/>
  <c r="K699" s="1"/>
  <c r="H700"/>
  <c r="H701" s="1"/>
  <c r="H706"/>
  <c r="H707" s="1"/>
  <c r="H708"/>
  <c r="K708" s="1"/>
  <c r="K709" s="1"/>
  <c r="H710"/>
  <c r="H711" s="1"/>
  <c r="K712"/>
  <c r="H729"/>
  <c r="K729" s="1"/>
  <c r="H730"/>
  <c r="K730" s="1"/>
  <c r="H731"/>
  <c r="K731" s="1"/>
  <c r="H733"/>
  <c r="H734" s="1"/>
  <c r="H735"/>
  <c r="K735" s="1"/>
  <c r="K736" s="1"/>
  <c r="H680"/>
  <c r="H559"/>
  <c r="H470"/>
  <c r="H467"/>
  <c r="H355"/>
  <c r="H203"/>
  <c r="H114"/>
  <c r="H29"/>
  <c r="H646"/>
  <c r="H609"/>
  <c r="H594"/>
  <c r="H591"/>
  <c r="H527"/>
  <c r="H523"/>
  <c r="H492"/>
  <c r="H443"/>
  <c r="H421"/>
  <c r="H419"/>
  <c r="H247"/>
  <c r="H233"/>
  <c r="H231"/>
  <c r="H134"/>
  <c r="H11"/>
  <c r="H8"/>
  <c r="H6" i="7"/>
  <c r="K6" s="1"/>
  <c r="H7"/>
  <c r="K7" s="1"/>
  <c r="H8"/>
  <c r="K8" s="1"/>
  <c r="H9"/>
  <c r="K9" s="1"/>
  <c r="K11"/>
  <c r="K12" s="1"/>
  <c r="H13"/>
  <c r="K13" s="1"/>
  <c r="H14"/>
  <c r="K14" s="1"/>
  <c r="H16"/>
  <c r="K16" s="1"/>
  <c r="H17"/>
  <c r="K17" s="1"/>
  <c r="H18"/>
  <c r="K18" s="1"/>
  <c r="H24"/>
  <c r="K24" s="1"/>
  <c r="H25"/>
  <c r="K25" s="1"/>
  <c r="H26"/>
  <c r="K26" s="1"/>
  <c r="K28"/>
  <c r="K29" s="1"/>
  <c r="H30"/>
  <c r="K30" s="1"/>
  <c r="K31" s="1"/>
  <c r="K32"/>
  <c r="K33"/>
  <c r="H29"/>
  <c r="H34"/>
  <c r="H27"/>
  <c r="H12"/>
  <c r="H141" i="15"/>
  <c r="H10" i="7"/>
  <c r="H19"/>
  <c r="H15"/>
  <c r="H131" i="15"/>
  <c r="H31" i="7"/>
  <c r="H23"/>
  <c r="H68"/>
  <c r="H16" i="15"/>
  <c r="K867" i="14" l="1"/>
  <c r="K868" s="1"/>
  <c r="H101" i="15"/>
  <c r="H159"/>
  <c r="H139"/>
  <c r="K149"/>
  <c r="K150" s="1"/>
  <c r="H107"/>
  <c r="H162"/>
  <c r="H10"/>
  <c r="H135"/>
  <c r="K123"/>
  <c r="H69"/>
  <c r="H129"/>
  <c r="H59"/>
  <c r="K162"/>
  <c r="H133"/>
  <c r="K129"/>
  <c r="K10"/>
  <c r="K25"/>
  <c r="K159"/>
  <c r="K107"/>
  <c r="H154"/>
  <c r="K902" i="14"/>
  <c r="K903" s="1"/>
  <c r="K762"/>
  <c r="K763" s="1"/>
  <c r="K313"/>
  <c r="K696"/>
  <c r="K718"/>
  <c r="K719" s="1"/>
  <c r="K720"/>
  <c r="K721" s="1"/>
  <c r="H696"/>
  <c r="K657"/>
  <c r="K658" s="1"/>
  <c r="H623"/>
  <c r="H626" s="1"/>
  <c r="H588"/>
  <c r="H555"/>
  <c r="K587"/>
  <c r="K588" s="1"/>
  <c r="K523"/>
  <c r="K553"/>
  <c r="K555" s="1"/>
  <c r="H488"/>
  <c r="K349"/>
  <c r="H78"/>
  <c r="K238"/>
  <c r="K280"/>
  <c r="K484"/>
  <c r="K485" s="1"/>
  <c r="K486"/>
  <c r="K488" s="1"/>
  <c r="K518"/>
  <c r="K519" s="1"/>
  <c r="K416"/>
  <c r="K449"/>
  <c r="K450" s="1"/>
  <c r="H416"/>
  <c r="H349"/>
  <c r="K383"/>
  <c r="H238"/>
  <c r="K783"/>
  <c r="K784" s="1"/>
  <c r="K268"/>
  <c r="K269" s="1"/>
  <c r="K270"/>
  <c r="K271" s="1"/>
  <c r="H182"/>
  <c r="K177"/>
  <c r="H177"/>
  <c r="K178"/>
  <c r="K182" s="1"/>
  <c r="K145"/>
  <c r="H145"/>
  <c r="K141"/>
  <c r="K142" s="1"/>
  <c r="K107"/>
  <c r="K108" s="1"/>
  <c r="K109"/>
  <c r="K110" s="1"/>
  <c r="K76"/>
  <c r="K78" s="1"/>
  <c r="K32"/>
  <c r="K33" s="1"/>
  <c r="H740"/>
  <c r="H894"/>
  <c r="H880"/>
  <c r="K766"/>
  <c r="K767" s="1"/>
  <c r="H715"/>
  <c r="H918"/>
  <c r="K764"/>
  <c r="K765" s="1"/>
  <c r="H151"/>
  <c r="K8"/>
  <c r="H251"/>
  <c r="H666"/>
  <c r="H197"/>
  <c r="K576"/>
  <c r="K577" s="1"/>
  <c r="H600"/>
  <c r="K710"/>
  <c r="K711" s="1"/>
  <c r="K650"/>
  <c r="K651" s="1"/>
  <c r="K68"/>
  <c r="K69" s="1"/>
  <c r="K700"/>
  <c r="K701" s="1"/>
  <c r="H301"/>
  <c r="K706"/>
  <c r="K707" s="1"/>
  <c r="H641"/>
  <c r="H288"/>
  <c r="H65"/>
  <c r="H888"/>
  <c r="H853"/>
  <c r="K601"/>
  <c r="K602" s="1"/>
  <c r="H775"/>
  <c r="H256"/>
  <c r="K11"/>
  <c r="K285"/>
  <c r="K247"/>
  <c r="K231"/>
  <c r="K388"/>
  <c r="H61"/>
  <c r="H870"/>
  <c r="H668"/>
  <c r="H368"/>
  <c r="H373"/>
  <c r="K747"/>
  <c r="K748" s="1"/>
  <c r="K352"/>
  <c r="K353" s="1"/>
  <c r="K384"/>
  <c r="K385" s="1"/>
  <c r="H649"/>
  <c r="H905"/>
  <c r="K850"/>
  <c r="K851" s="1"/>
  <c r="H569"/>
  <c r="H567"/>
  <c r="H292"/>
  <c r="H498"/>
  <c r="K296"/>
  <c r="H510"/>
  <c r="K574"/>
  <c r="K575" s="1"/>
  <c r="H717"/>
  <c r="H719" s="1"/>
  <c r="K772"/>
  <c r="K773" s="1"/>
  <c r="K753"/>
  <c r="K754" s="1"/>
  <c r="H643"/>
  <c r="K732"/>
  <c r="K661"/>
  <c r="K646"/>
  <c r="K638"/>
  <c r="K16"/>
  <c r="K675"/>
  <c r="K149"/>
  <c r="H16"/>
  <c r="K614"/>
  <c r="K594"/>
  <c r="K134"/>
  <c r="K213"/>
  <c r="K218" s="1"/>
  <c r="H911"/>
  <c r="H874"/>
  <c r="H861"/>
  <c r="K544"/>
  <c r="K545" s="1"/>
  <c r="H477"/>
  <c r="H547"/>
  <c r="K669"/>
  <c r="K670" s="1"/>
  <c r="H67"/>
  <c r="K39"/>
  <c r="K40" s="1"/>
  <c r="H424"/>
  <c r="H573"/>
  <c r="H611"/>
  <c r="H49"/>
  <c r="H155"/>
  <c r="H435"/>
  <c r="H149"/>
  <c r="H83"/>
  <c r="H664"/>
  <c r="H406"/>
  <c r="H596"/>
  <c r="H750"/>
  <c r="H661"/>
  <c r="H463"/>
  <c r="H788"/>
  <c r="K785"/>
  <c r="K786" s="1"/>
  <c r="K743"/>
  <c r="K744" s="1"/>
  <c r="K768"/>
  <c r="K769" s="1"/>
  <c r="H162"/>
  <c r="H736"/>
  <c r="H465"/>
  <c r="H698"/>
  <c r="K419"/>
  <c r="H304"/>
  <c r="K740"/>
  <c r="K705"/>
  <c r="K532"/>
  <c r="K510"/>
  <c r="K498"/>
  <c r="K470"/>
  <c r="K443"/>
  <c r="K319"/>
  <c r="K203"/>
  <c r="K680"/>
  <c r="K626"/>
  <c r="H98"/>
  <c r="K435"/>
  <c r="H924"/>
  <c r="H913"/>
  <c r="H909"/>
  <c r="H122"/>
  <c r="H892"/>
  <c r="H884"/>
  <c r="H876"/>
  <c r="H872"/>
  <c r="H859"/>
  <c r="H857"/>
  <c r="H120"/>
  <c r="K489"/>
  <c r="K490" s="1"/>
  <c r="H285"/>
  <c r="H705"/>
  <c r="H125"/>
  <c r="H187"/>
  <c r="H392"/>
  <c r="H507"/>
  <c r="K755"/>
  <c r="K756" s="1"/>
  <c r="H221"/>
  <c r="H375"/>
  <c r="H383" s="1"/>
  <c r="H456"/>
  <c r="H324"/>
  <c r="H543"/>
  <c r="H541"/>
  <c r="H89"/>
  <c r="H23"/>
  <c r="H261"/>
  <c r="K303"/>
  <c r="K304" s="1"/>
  <c r="K682"/>
  <c r="K683" s="1"/>
  <c r="H634"/>
  <c r="H195"/>
  <c r="K158"/>
  <c r="H532"/>
  <c r="K778"/>
  <c r="K779" s="1"/>
  <c r="K51"/>
  <c r="H92"/>
  <c r="K591"/>
  <c r="K527"/>
  <c r="H81"/>
  <c r="H51"/>
  <c r="K301"/>
  <c r="K782"/>
  <c r="H565"/>
  <c r="K634"/>
  <c r="K368"/>
  <c r="K292"/>
  <c r="K559"/>
  <c r="K541"/>
  <c r="K507"/>
  <c r="K114"/>
  <c r="K29"/>
  <c r="K12"/>
  <c r="K13" s="1"/>
  <c r="K565"/>
  <c r="K607"/>
  <c r="K251"/>
  <c r="K225"/>
  <c r="H926"/>
  <c r="H921"/>
  <c r="H916"/>
  <c r="H907"/>
  <c r="H189"/>
  <c r="H896"/>
  <c r="H890"/>
  <c r="H886"/>
  <c r="H882"/>
  <c r="H878"/>
  <c r="H855"/>
  <c r="H474"/>
  <c r="H31"/>
  <c r="H118"/>
  <c r="H101"/>
  <c r="H672"/>
  <c r="H225"/>
  <c r="K733"/>
  <c r="K734" s="1"/>
  <c r="H438"/>
  <c r="H607"/>
  <c r="H459"/>
  <c r="H331"/>
  <c r="H128"/>
  <c r="H229"/>
  <c r="H267"/>
  <c r="K187"/>
  <c r="K392"/>
  <c r="H614"/>
  <c r="H296"/>
  <c r="H254"/>
  <c r="K281"/>
  <c r="K282" s="1"/>
  <c r="H326"/>
  <c r="H158"/>
  <c r="H164"/>
  <c r="H351"/>
  <c r="K65"/>
  <c r="H371"/>
  <c r="H396"/>
  <c r="H427"/>
  <c r="H536"/>
  <c r="K664"/>
  <c r="H675"/>
  <c r="H502"/>
  <c r="H598"/>
  <c r="H630"/>
  <c r="H732"/>
  <c r="K727"/>
  <c r="K728" s="1"/>
  <c r="H782"/>
  <c r="H539"/>
  <c r="H512"/>
  <c r="H638"/>
  <c r="H340"/>
  <c r="H431"/>
  <c r="H742"/>
  <c r="K770"/>
  <c r="K771" s="1"/>
  <c r="K751"/>
  <c r="K752" s="1"/>
  <c r="K776"/>
  <c r="K777" s="1"/>
  <c r="K745"/>
  <c r="K746" s="1"/>
  <c r="H429"/>
  <c r="H709"/>
  <c r="K463"/>
  <c r="H53"/>
  <c r="H258"/>
  <c r="K459"/>
  <c r="K359"/>
  <c r="K364" s="1"/>
  <c r="K324"/>
  <c r="H847"/>
  <c r="K331"/>
  <c r="K155"/>
  <c r="K61"/>
  <c r="K23"/>
  <c r="K162"/>
  <c r="K101"/>
  <c r="K81"/>
  <c r="K539"/>
  <c r="K128"/>
  <c r="K125"/>
  <c r="K92"/>
  <c r="H364"/>
  <c r="K45" i="7"/>
  <c r="K65"/>
  <c r="K66" s="1"/>
  <c r="K62"/>
  <c r="K34"/>
  <c r="H64"/>
  <c r="K15"/>
  <c r="K71"/>
  <c r="K474" i="14"/>
  <c r="K921"/>
  <c r="K924"/>
  <c r="K456"/>
  <c r="K424"/>
  <c r="K438"/>
  <c r="K427"/>
  <c r="K261"/>
  <c r="K18"/>
  <c r="K112"/>
  <c r="K573"/>
  <c r="K649"/>
  <c r="K477"/>
  <c r="K371"/>
  <c r="K229"/>
  <c r="H18"/>
  <c r="H112"/>
  <c r="H500"/>
  <c r="K500"/>
  <c r="K916"/>
  <c r="K406"/>
  <c r="K396"/>
  <c r="K340"/>
  <c r="K288"/>
  <c r="K89"/>
  <c r="K221"/>
  <c r="K49"/>
  <c r="K267"/>
  <c r="K98"/>
  <c r="K254"/>
  <c r="K536"/>
  <c r="K118"/>
  <c r="K197"/>
  <c r="K195"/>
  <c r="H738"/>
  <c r="H849"/>
  <c r="K19" i="7"/>
  <c r="K10"/>
  <c r="K27"/>
  <c r="K23"/>
</calcChain>
</file>

<file path=xl/sharedStrings.xml><?xml version="1.0" encoding="utf-8"?>
<sst xmlns="http://schemas.openxmlformats.org/spreadsheetml/2006/main" count="2656" uniqueCount="1091">
  <si>
    <t>Myštice -Svobodka - hr.Kraje</t>
  </si>
  <si>
    <t>II/174</t>
  </si>
  <si>
    <t>Bělčice - II/173</t>
  </si>
  <si>
    <t>174 Celkem</t>
  </si>
  <si>
    <t>II/173</t>
  </si>
  <si>
    <t>173 Celkem</t>
  </si>
  <si>
    <t>II/140</t>
  </si>
  <si>
    <t>Bavorov - Drahonice</t>
  </si>
  <si>
    <t>140 Celkem</t>
  </si>
  <si>
    <t>III/1730 - Hlupín</t>
  </si>
  <si>
    <t>Nemětice - Nihošovice-III/1704</t>
  </si>
  <si>
    <t>hr.kraje-Vojnice - Tažovice</t>
  </si>
  <si>
    <t>III/1445</t>
  </si>
  <si>
    <t>II/144 Předslavice - Kakovice</t>
  </si>
  <si>
    <t>1445 Celkem</t>
  </si>
  <si>
    <t>Osek - Petrovice - Jemnice</t>
  </si>
  <si>
    <t>1396 Celkem</t>
  </si>
  <si>
    <t>III/13913</t>
  </si>
  <si>
    <t>I/4 - Slaník  - III/1406</t>
  </si>
  <si>
    <t>13913 Celkem</t>
  </si>
  <si>
    <t>I/4 - Jemnice - II/139</t>
  </si>
  <si>
    <t>Bradáčov - Pojbuky</t>
  </si>
  <si>
    <t>Láz - II/173</t>
  </si>
  <si>
    <t>Dlouhá Ves - Zahorčí</t>
  </si>
  <si>
    <t>III/14213</t>
  </si>
  <si>
    <t>II/142 Čepřovice - ho.PT</t>
  </si>
  <si>
    <t>14213 Celkem</t>
  </si>
  <si>
    <t>II/144 - ho.PT</t>
  </si>
  <si>
    <t>III/17311</t>
  </si>
  <si>
    <t>II/173 - Chlum - III/1738</t>
  </si>
  <si>
    <t>17311 Celkem</t>
  </si>
  <si>
    <t>III/1422</t>
  </si>
  <si>
    <t>II/142 Litochovice - Kakovice - III/14213</t>
  </si>
  <si>
    <t>1422 Celkem</t>
  </si>
  <si>
    <t>III/17017</t>
  </si>
  <si>
    <t>II/170 - Radešov</t>
  </si>
  <si>
    <t>17017 Celkem</t>
  </si>
  <si>
    <t>Kraselov - Tažovice</t>
  </si>
  <si>
    <t>III/17221</t>
  </si>
  <si>
    <t>III/17222 - Strašice - III/17220</t>
  </si>
  <si>
    <t>17221 Celkem</t>
  </si>
  <si>
    <t>III/17011</t>
  </si>
  <si>
    <t>III-1701 - Jetišov</t>
  </si>
  <si>
    <t>17011 Celkem</t>
  </si>
  <si>
    <t>Vrbice průtah</t>
  </si>
  <si>
    <t>Vacov průtah</t>
  </si>
  <si>
    <t>Vacov - Čkyně</t>
  </si>
  <si>
    <t>II/165</t>
  </si>
  <si>
    <t xml:space="preserve">Zbytiny průtah </t>
  </si>
  <si>
    <t>Křišťanov průtah</t>
  </si>
  <si>
    <t>Křišťanov - Markov</t>
  </si>
  <si>
    <t>Markov - Ktiš</t>
  </si>
  <si>
    <t>165 Celkem</t>
  </si>
  <si>
    <t>Jáma - Mičovice</t>
  </si>
  <si>
    <t>Frantoly - Lažišťka</t>
  </si>
  <si>
    <t>Nebahovy</t>
  </si>
  <si>
    <t xml:space="preserve">křiž. II/145 -Michalov - kř.II/14516a </t>
  </si>
  <si>
    <t>Zátoň - Horní Vltavice</t>
  </si>
  <si>
    <t>Kahov - Oseky</t>
  </si>
  <si>
    <t>Vlachovo Březí - Libotyně</t>
  </si>
  <si>
    <t>Libotyně - Radhostice</t>
  </si>
  <si>
    <t>Budilov  - Čkyně</t>
  </si>
  <si>
    <t>Svatá Maří - Bohumilice</t>
  </si>
  <si>
    <t>Tvrzice -hr.okresu ST</t>
  </si>
  <si>
    <t>x III/13715 - Elbančice - MK Bzová</t>
  </si>
  <si>
    <t>II/174 - Chlum - III/1738</t>
  </si>
  <si>
    <t>137 Celkem</t>
  </si>
  <si>
    <t>Stádlec - Křída</t>
  </si>
  <si>
    <t>Pohnání průtah</t>
  </si>
  <si>
    <t>III/12845</t>
  </si>
  <si>
    <t>Dírná - Záříčí</t>
  </si>
  <si>
    <t>12845 Celkem</t>
  </si>
  <si>
    <t>III/12417</t>
  </si>
  <si>
    <t>Smilovy Hory - Stojslavice</t>
  </si>
  <si>
    <t>12417 Celkem</t>
  </si>
  <si>
    <t>III/0199</t>
  </si>
  <si>
    <t>přejezd ČD - Dobronice</t>
  </si>
  <si>
    <t>0199 Celkem</t>
  </si>
  <si>
    <t>III/00346</t>
  </si>
  <si>
    <t>Čekanice hřbitov - Tábor k.z.</t>
  </si>
  <si>
    <t>00346 Celkem</t>
  </si>
  <si>
    <t>III/00356</t>
  </si>
  <si>
    <t>Sezimovo Ústí II - Planá nad Lužnicí</t>
  </si>
  <si>
    <t>00356 Celkem</t>
  </si>
  <si>
    <t>III/1236</t>
  </si>
  <si>
    <t>Dražice - Výrec</t>
  </si>
  <si>
    <t>1236 Celkem</t>
  </si>
  <si>
    <t>III/1373</t>
  </si>
  <si>
    <t>x III/1372 - Libějice</t>
  </si>
  <si>
    <t>1373 Celkem</t>
  </si>
  <si>
    <t>III/1364</t>
  </si>
  <si>
    <t>Mlýny - x III/1366</t>
  </si>
  <si>
    <t>1364 Celkem</t>
  </si>
  <si>
    <t>III/13534</t>
  </si>
  <si>
    <t>Budislav - Záluží</t>
  </si>
  <si>
    <t>13534 Celkem</t>
  </si>
  <si>
    <t>III/00353</t>
  </si>
  <si>
    <t>Val - Hamr</t>
  </si>
  <si>
    <t>00353 Celkem</t>
  </si>
  <si>
    <t>III/14720</t>
  </si>
  <si>
    <t>Vřesná - hr.okr. JH</t>
  </si>
  <si>
    <t>14720 Celkem</t>
  </si>
  <si>
    <t>III/14719</t>
  </si>
  <si>
    <t>Zlukov - hr. okr. JH</t>
  </si>
  <si>
    <t>14719 Celkem</t>
  </si>
  <si>
    <t>Dírná - Samosoly</t>
  </si>
  <si>
    <t>III/13719</t>
  </si>
  <si>
    <t>x III/13717 - Jamník</t>
  </si>
  <si>
    <t>13719 Celkem</t>
  </si>
  <si>
    <t>III/13718</t>
  </si>
  <si>
    <t>Březnice - Blatec</t>
  </si>
  <si>
    <t>13718 Celkem</t>
  </si>
  <si>
    <t>III/13717</t>
  </si>
  <si>
    <t>Blatec - Jamník</t>
  </si>
  <si>
    <t>13717 Celkem</t>
  </si>
  <si>
    <t>III/13711</t>
  </si>
  <si>
    <t>Opařany - most Stádlec</t>
  </si>
  <si>
    <t>13711 Celkem</t>
  </si>
  <si>
    <t>III/13710</t>
  </si>
  <si>
    <t>Malšice - Maršov</t>
  </si>
  <si>
    <t>13710 Celkem</t>
  </si>
  <si>
    <t>III/13518</t>
  </si>
  <si>
    <t>x II/159 - Mažice</t>
  </si>
  <si>
    <t>13518 Celkem</t>
  </si>
  <si>
    <t>III/1354</t>
  </si>
  <si>
    <t>Bechyně - ul. Čechova - ul. Fáberova</t>
  </si>
  <si>
    <t>1354 Celkem</t>
  </si>
  <si>
    <t>III/12213</t>
  </si>
  <si>
    <t>12213 Celkem</t>
  </si>
  <si>
    <t>III/1228</t>
  </si>
  <si>
    <t>Stádlec z.z. - Stádlec k.z.</t>
  </si>
  <si>
    <t>1228 Celkem</t>
  </si>
  <si>
    <t>Dobešice k.z. - Chřešťovice z.z.</t>
  </si>
  <si>
    <t>Albrechtice - hr.okr. CB</t>
  </si>
  <si>
    <t>Zběšičky - zaústění do I/29 u Srlína</t>
  </si>
  <si>
    <t>Záboří z.z. - hr.okr. CB</t>
  </si>
  <si>
    <t>III/0233</t>
  </si>
  <si>
    <t>křiž. II/159 - Mezerka</t>
  </si>
  <si>
    <t>0233 Celkem</t>
  </si>
  <si>
    <t>III/12120a</t>
  </si>
  <si>
    <t>křiž. III/12121a - Jickovice z.z.</t>
  </si>
  <si>
    <t>12120a Celkem</t>
  </si>
  <si>
    <t>III/1415</t>
  </si>
  <si>
    <t>křiž. III/1415a - hr.okr.CB</t>
  </si>
  <si>
    <t>1415 Celkem</t>
  </si>
  <si>
    <t>Protivín průtah</t>
  </si>
  <si>
    <t>Myslín průtah</t>
  </si>
  <si>
    <t>hr. okr. JH - Mladošovice</t>
  </si>
  <si>
    <t>Mladošovice</t>
  </si>
  <si>
    <t>III/10579</t>
  </si>
  <si>
    <t>Olešník - Dříteň</t>
  </si>
  <si>
    <t>10579 Celkem</t>
  </si>
  <si>
    <t>III/14612</t>
  </si>
  <si>
    <t>Třebotovice</t>
  </si>
  <si>
    <t>14612 Celkem</t>
  </si>
  <si>
    <t>Heřmaň</t>
  </si>
  <si>
    <t>Vidov - Hodějovice</t>
  </si>
  <si>
    <t>III/15532</t>
  </si>
  <si>
    <t>Roudné - Vidov</t>
  </si>
  <si>
    <t>15532 Celkem</t>
  </si>
  <si>
    <t>Olešnice - Petříkov</t>
  </si>
  <si>
    <t>Olešnice - Buková</t>
  </si>
  <si>
    <t>Dubenec - Radomilice</t>
  </si>
  <si>
    <t>Třebín</t>
  </si>
  <si>
    <t>Poř.</t>
  </si>
  <si>
    <t>Program</t>
  </si>
  <si>
    <t>Silnice</t>
  </si>
  <si>
    <t>Okres</t>
  </si>
  <si>
    <t>Popis úseku</t>
  </si>
  <si>
    <t>Provozní staničení</t>
  </si>
  <si>
    <t>Délka úseku</t>
  </si>
  <si>
    <t>Šířka úseku</t>
  </si>
  <si>
    <t>∅ orientační náklady</t>
  </si>
  <si>
    <t>Cena tis. Kč</t>
  </si>
  <si>
    <t>č.</t>
  </si>
  <si>
    <t>od</t>
  </si>
  <si>
    <t>do</t>
  </si>
  <si>
    <t>km</t>
  </si>
  <si>
    <t>m</t>
  </si>
  <si>
    <t>Kč/m2</t>
  </si>
  <si>
    <t>silnice</t>
  </si>
  <si>
    <t>II/155</t>
  </si>
  <si>
    <t>CB</t>
  </si>
  <si>
    <t>155 Celkem</t>
  </si>
  <si>
    <t>Opravy silnic II.tř. mimo páteřní a základní síť</t>
  </si>
  <si>
    <t>Opravy silnic III.tř. mimo páteřní a základní síť</t>
  </si>
  <si>
    <t>II/147</t>
  </si>
  <si>
    <t>JH</t>
  </si>
  <si>
    <t xml:space="preserve">Domanín </t>
  </si>
  <si>
    <t>II/157</t>
  </si>
  <si>
    <t>oprava - Trhové Sviny z.z.</t>
  </si>
  <si>
    <t>Trhové Sviny z.z. - kř II/156</t>
  </si>
  <si>
    <t>157 Celkem</t>
  </si>
  <si>
    <t>II/122</t>
  </si>
  <si>
    <t>PT</t>
  </si>
  <si>
    <t>Ktiš - průtah</t>
  </si>
  <si>
    <t>122 Celkem</t>
  </si>
  <si>
    <t>II/171</t>
  </si>
  <si>
    <t>171 Celkem</t>
  </si>
  <si>
    <t>TA</t>
  </si>
  <si>
    <t>ČK</t>
  </si>
  <si>
    <t>II/148</t>
  </si>
  <si>
    <t>148 Celkem</t>
  </si>
  <si>
    <t>ČEZ</t>
  </si>
  <si>
    <t>II/138</t>
  </si>
  <si>
    <t>před obcí Všeteč</t>
  </si>
  <si>
    <t>Všeteč zástavba</t>
  </si>
  <si>
    <t>Všeteč - Temelín (část)</t>
  </si>
  <si>
    <t>138 Celkem</t>
  </si>
  <si>
    <t>II/152</t>
  </si>
  <si>
    <t>Staré Hobzí</t>
  </si>
  <si>
    <t>152 Celkem</t>
  </si>
  <si>
    <t>II/123</t>
  </si>
  <si>
    <t>Jistebnice - Černý Les</t>
  </si>
  <si>
    <t>123 Celkem</t>
  </si>
  <si>
    <t>II/134</t>
  </si>
  <si>
    <t>Bednárec průtah</t>
  </si>
  <si>
    <t>134 Celkem</t>
  </si>
  <si>
    <t>II/409</t>
  </si>
  <si>
    <t>II/164</t>
  </si>
  <si>
    <t>Kunžak průtah</t>
  </si>
  <si>
    <t>164 Celkem</t>
  </si>
  <si>
    <t>409 Celkem</t>
  </si>
  <si>
    <t>III/1556</t>
  </si>
  <si>
    <t>1556 Celkem</t>
  </si>
  <si>
    <t>III/13524</t>
  </si>
  <si>
    <t>Záhoří</t>
  </si>
  <si>
    <t>13524 Celkem</t>
  </si>
  <si>
    <t>III/15618</t>
  </si>
  <si>
    <t>České Velenice,Žižkovo předměstí</t>
  </si>
  <si>
    <t>15618 Celkem</t>
  </si>
  <si>
    <t>PI</t>
  </si>
  <si>
    <t>1219 Celkem</t>
  </si>
  <si>
    <t>III/02219</t>
  </si>
  <si>
    <t>ST</t>
  </si>
  <si>
    <t>III/1229</t>
  </si>
  <si>
    <t>1229 Celkem</t>
  </si>
  <si>
    <t>III/14310</t>
  </si>
  <si>
    <t>Holubov-Krásetín</t>
  </si>
  <si>
    <t>III/12259</t>
  </si>
  <si>
    <t>12259 Celkem</t>
  </si>
  <si>
    <t>III/14528</t>
  </si>
  <si>
    <t>14528 Celkem</t>
  </si>
  <si>
    <t>III/1763</t>
  </si>
  <si>
    <t>Zahorčice</t>
  </si>
  <si>
    <t>III/1536</t>
  </si>
  <si>
    <t>Libořezy-Stříbřec-St.Hlína</t>
  </si>
  <si>
    <t>1536 Celkem</t>
  </si>
  <si>
    <t>12124 Celkem</t>
  </si>
  <si>
    <t xml:space="preserve">vyústění z II/139 - Oldřichov - konec silnice </t>
  </si>
  <si>
    <t>1391 Celkem</t>
  </si>
  <si>
    <t>Písek Hradiště</t>
  </si>
  <si>
    <t>1401 Celkem</t>
  </si>
  <si>
    <t>III/12243</t>
  </si>
  <si>
    <t>vyústění z I/20 Písek - Smrkovice - zaústění do I/20</t>
  </si>
  <si>
    <t>1402 Celkem</t>
  </si>
  <si>
    <t>III/0235</t>
  </si>
  <si>
    <t>0235 Celkem</t>
  </si>
  <si>
    <t>III/40914</t>
  </si>
  <si>
    <t>Studená-H.Pole</t>
  </si>
  <si>
    <t>40914 Celkem</t>
  </si>
  <si>
    <t>III/17012</t>
  </si>
  <si>
    <t>Kraselov - kř. s III/17010</t>
  </si>
  <si>
    <t>III/17725</t>
  </si>
  <si>
    <t>Zámlyní</t>
  </si>
  <si>
    <t>III/12212</t>
  </si>
  <si>
    <t>Rataje - křiž. III/1354</t>
  </si>
  <si>
    <t>12212 Celkem</t>
  </si>
  <si>
    <t>1756 Celkem</t>
  </si>
  <si>
    <t>III/1516</t>
  </si>
  <si>
    <t>Klenová-Matějovec</t>
  </si>
  <si>
    <t>III/14514</t>
  </si>
  <si>
    <t>kř.II/14516a - park. Kobyla</t>
  </si>
  <si>
    <t>14514 Celkem</t>
  </si>
  <si>
    <t>III/14410</t>
  </si>
  <si>
    <t>14410 Celkem</t>
  </si>
  <si>
    <t>III/16312</t>
  </si>
  <si>
    <t>III/1233</t>
  </si>
  <si>
    <t>Liderovice - Řevnov</t>
  </si>
  <si>
    <t>III/17019</t>
  </si>
  <si>
    <t>II/170 - Zálesí - h.o.PT</t>
  </si>
  <si>
    <t>III/1468</t>
  </si>
  <si>
    <t>Kodetka - Rudolfov</t>
  </si>
  <si>
    <t>Rudolfov</t>
  </si>
  <si>
    <t>1468 Celkem</t>
  </si>
  <si>
    <t>vyústění z II/175 Pohoří - Rakovice - zaústění do I/4</t>
  </si>
  <si>
    <t>1757 Celkem</t>
  </si>
  <si>
    <t>vyústění z II/105 - Líšnice - Sepekov - zaústění do III/10549</t>
  </si>
  <si>
    <t>10546 Celkem</t>
  </si>
  <si>
    <t>III/14418</t>
  </si>
  <si>
    <t>14418 Celkem</t>
  </si>
  <si>
    <t>III/1567</t>
  </si>
  <si>
    <t>Velešín-směr Svatý Jan nad Malší</t>
  </si>
  <si>
    <t>III/12414</t>
  </si>
  <si>
    <t>12414 Celkem</t>
  </si>
  <si>
    <t>III/1349</t>
  </si>
  <si>
    <t>Popelín-Strmilov</t>
  </si>
  <si>
    <t>1349 Celkem</t>
  </si>
  <si>
    <t>III/1472</t>
  </si>
  <si>
    <t>zač. lesa - kř. III/10567 H. Kněžeklady</t>
  </si>
  <si>
    <t>kř. III/10567 - konec lesa</t>
  </si>
  <si>
    <t>Pořežany kř. III/10570 - Pořežany k.z.</t>
  </si>
  <si>
    <t>1472 Celkem</t>
  </si>
  <si>
    <t>III/10576</t>
  </si>
  <si>
    <t>kř. II/634 - Hůry z.z.</t>
  </si>
  <si>
    <t>10576 Celkem</t>
  </si>
  <si>
    <t>10553 Celkem</t>
  </si>
  <si>
    <t>III/14126</t>
  </si>
  <si>
    <t>Strunkovice - kř. II/145</t>
  </si>
  <si>
    <t>14126 Celkem</t>
  </si>
  <si>
    <t>III/15535</t>
  </si>
  <si>
    <t>Dolní Třebonín-Horní Třebonín</t>
  </si>
  <si>
    <t>Horní Třebonín-I/39</t>
  </si>
  <si>
    <t>III/12854</t>
  </si>
  <si>
    <t>Číměř-D.Voda-Senotín-Klenová</t>
  </si>
  <si>
    <t>12854 Celkem</t>
  </si>
  <si>
    <t>III/10584</t>
  </si>
  <si>
    <t>kř. II/105 - bažantnice</t>
  </si>
  <si>
    <t>III/02218</t>
  </si>
  <si>
    <t>III/1211</t>
  </si>
  <si>
    <t>křiž. III/1213 Lom – Míreč hranice PI</t>
  </si>
  <si>
    <t>III/17016</t>
  </si>
  <si>
    <t>II/170 Čestice - rozc.Nuzín</t>
  </si>
  <si>
    <t>vyústění z III/10241 - Přílepov - zaústění do III/10238</t>
  </si>
  <si>
    <t>10536 Celkem</t>
  </si>
  <si>
    <t xml:space="preserve">vyústění z III/12117 - Varvažov - Paseka - Zbonín - konec silnice </t>
  </si>
  <si>
    <t>12120 Celkem</t>
  </si>
  <si>
    <t>III/1438</t>
  </si>
  <si>
    <t>hr. okr. ČK - Lipanovice</t>
  </si>
  <si>
    <t>Lipanovice intravilán</t>
  </si>
  <si>
    <t>Lipanovice - kř. III/12253 Dobčice</t>
  </si>
  <si>
    <t>1438 Celkem</t>
  </si>
  <si>
    <t>III/1583</t>
  </si>
  <si>
    <t>Malonty-Rychnov nad Malší</t>
  </si>
  <si>
    <t xml:space="preserve">vyústění z I/19 - Milevsko - Týnice - Přeštěnice </t>
  </si>
  <si>
    <t>12128 Celkem</t>
  </si>
  <si>
    <t>III/14511</t>
  </si>
  <si>
    <t>Vacov - Javorník</t>
  </si>
  <si>
    <t>14511 Celkem</t>
  </si>
  <si>
    <t>III/17128</t>
  </si>
  <si>
    <t>17128 Celkem</t>
  </si>
  <si>
    <t>14110 Celkem</t>
  </si>
  <si>
    <t>III/14011</t>
  </si>
  <si>
    <t>kř. II/140 - Netonice - Kváskovice</t>
  </si>
  <si>
    <t>III/15431</t>
  </si>
  <si>
    <t>ryb. Blatec - Petříkov nost</t>
  </si>
  <si>
    <t>III/13525</t>
  </si>
  <si>
    <t>Višňová</t>
  </si>
  <si>
    <t>13525 Celkem</t>
  </si>
  <si>
    <t>Záblatí - hr.okr.</t>
  </si>
  <si>
    <t>III/40626</t>
  </si>
  <si>
    <t>Č.Rudolec-Lidéřovice</t>
  </si>
  <si>
    <t>40626 Celkem</t>
  </si>
  <si>
    <t>III/14517</t>
  </si>
  <si>
    <t>14517 Celkem</t>
  </si>
  <si>
    <t>vyústění z III/14110 - Záboří - Těšínov - konec silnice</t>
  </si>
  <si>
    <t>14111 Celkem</t>
  </si>
  <si>
    <t>III/1213</t>
  </si>
  <si>
    <t>Škvořetice – sil.jámy (zač.koberce)</t>
  </si>
  <si>
    <t>III/17020</t>
  </si>
  <si>
    <t>rozc.Nuzín -rozc.Krušlov</t>
  </si>
  <si>
    <t>0.000</t>
  </si>
  <si>
    <t>III/1622</t>
  </si>
  <si>
    <t>Branná-Větrná</t>
  </si>
  <si>
    <t>III/14811</t>
  </si>
  <si>
    <t>Lásenice -Vydří</t>
  </si>
  <si>
    <t>14811 Celkem</t>
  </si>
  <si>
    <t>III/13529</t>
  </si>
  <si>
    <t>III/15526</t>
  </si>
  <si>
    <t>Mokrý Lom zástavba</t>
  </si>
  <si>
    <t>Mokrý Lom - Ločenice</t>
  </si>
  <si>
    <t>Ločenice zástavba</t>
  </si>
  <si>
    <t>15526 Celkem</t>
  </si>
  <si>
    <t>III/15523</t>
  </si>
  <si>
    <t>III/14331</t>
  </si>
  <si>
    <t>Mokré - Třebín</t>
  </si>
  <si>
    <t>Třebín zástavba</t>
  </si>
  <si>
    <t>hr. okr. ST - Záboří - zaústění do III/14110</t>
  </si>
  <si>
    <t>14114 Celkem</t>
  </si>
  <si>
    <t>vyústění z I/19 - Kostelec - Zahrádka</t>
  </si>
  <si>
    <t>III/16313</t>
  </si>
  <si>
    <t>III/12246</t>
  </si>
  <si>
    <t>kř. I/20 - Černěves - Libějovice</t>
  </si>
  <si>
    <t>vyústění z III/12121 - Branice - Jetětice - konec silnice u přehrady</t>
  </si>
  <si>
    <t>12121 c Celkem</t>
  </si>
  <si>
    <t>vyústění z I/29 u Podolí I - zaústění do III/12121c</t>
  </si>
  <si>
    <t>12121 d Celkem</t>
  </si>
  <si>
    <t>III/14321</t>
  </si>
  <si>
    <t>hráz Vyšatov - Křenovice (část)</t>
  </si>
  <si>
    <t>14321 Celkem</t>
  </si>
  <si>
    <t>III/1550</t>
  </si>
  <si>
    <t>II/164-Blažejov</t>
  </si>
  <si>
    <t>M.Ratmírov</t>
  </si>
  <si>
    <t>1550 Celkem</t>
  </si>
  <si>
    <t>III/1589</t>
  </si>
  <si>
    <t>vyústění z III/1757 Rakovice - Čimelice - zaústění do III/12118</t>
  </si>
  <si>
    <t>1758 Celkem</t>
  </si>
  <si>
    <t>III/14611</t>
  </si>
  <si>
    <t>Kaliště zástavba (část)</t>
  </si>
  <si>
    <t>Kaliště k.z. - kř. III/14612 Třebotovice</t>
  </si>
  <si>
    <t>14611 Celkem</t>
  </si>
  <si>
    <t>Vojnice - Tažovice</t>
  </si>
  <si>
    <t>III/12257</t>
  </si>
  <si>
    <t>kř. II/122 - Třebanice</t>
  </si>
  <si>
    <t>12257 Celkem</t>
  </si>
  <si>
    <t>kř.III/1756 - hr.okr.PB</t>
  </si>
  <si>
    <t>0194 Celkem</t>
  </si>
  <si>
    <t>III/12823</t>
  </si>
  <si>
    <t>hr. okr. PE - Psárov z.z.</t>
  </si>
  <si>
    <t xml:space="preserve"> </t>
  </si>
  <si>
    <t>Psárov k.z. - Předboř</t>
  </si>
  <si>
    <t>12823 Celkem</t>
  </si>
  <si>
    <t>III/1638</t>
  </si>
  <si>
    <t>III/12235</t>
  </si>
  <si>
    <t>Česká Lhota zástavba</t>
  </si>
  <si>
    <t>III/1214</t>
  </si>
  <si>
    <t>křiž. I/20 – zač.koberce</t>
  </si>
  <si>
    <t>Pacelice průtah</t>
  </si>
  <si>
    <t>Škvořetice – křiž. III/1213</t>
  </si>
  <si>
    <t>III/40620</t>
  </si>
  <si>
    <t>II/408-hr.kr.Vysočina</t>
  </si>
  <si>
    <t>40620 Celkem</t>
  </si>
  <si>
    <t>III/12261</t>
  </si>
  <si>
    <t>kř. II/12259 - Třebanice</t>
  </si>
  <si>
    <t>12261 Celkem</t>
  </si>
  <si>
    <t xml:space="preserve">vyústění z II/159 - Hladná </t>
  </si>
  <si>
    <t>0234 Celkem</t>
  </si>
  <si>
    <t xml:space="preserve">vyústění z III/00423 Mirotice - Lučkovice </t>
  </si>
  <si>
    <t>00422 Celkem</t>
  </si>
  <si>
    <t xml:space="preserve">vyústění z II/121 - Mirotice - Radobytce - Bořice </t>
  </si>
  <si>
    <t>00423 Celkem</t>
  </si>
  <si>
    <t>III/14317</t>
  </si>
  <si>
    <t xml:space="preserve">kř. II/143 - Vrábče </t>
  </si>
  <si>
    <t>Vrábče zástavba</t>
  </si>
  <si>
    <t xml:space="preserve">Vrábče - Kroclov </t>
  </si>
  <si>
    <t>14317 Celkem</t>
  </si>
  <si>
    <t>III/1433</t>
  </si>
  <si>
    <t>Brloh-Nová Ves</t>
  </si>
  <si>
    <t>III/13522</t>
  </si>
  <si>
    <t>Chlebov - Lžín - Dírná</t>
  </si>
  <si>
    <t>13522 Celkem</t>
  </si>
  <si>
    <t>III/4074</t>
  </si>
  <si>
    <t>Č.Hrádek-hr.okr.</t>
  </si>
  <si>
    <t>III/1489</t>
  </si>
  <si>
    <t>Plavsko-Stráž</t>
  </si>
  <si>
    <t>1489 Celkem</t>
  </si>
  <si>
    <t>III/14143</t>
  </si>
  <si>
    <t>kř. I/4 - Zátoň</t>
  </si>
  <si>
    <t>14143 Celkem</t>
  </si>
  <si>
    <t>III/14519</t>
  </si>
  <si>
    <t>kř. II/145 - Boubská - kř. I/4</t>
  </si>
  <si>
    <t>14519 Celkem</t>
  </si>
  <si>
    <t>vyústění z II/121 - Smetanova Lhota - zaústění do I/4 u Čimelic</t>
  </si>
  <si>
    <t>1217 Celkem</t>
  </si>
  <si>
    <t>III/1424</t>
  </si>
  <si>
    <t>Cehnice - Paračov</t>
  </si>
  <si>
    <t>III/1436</t>
  </si>
  <si>
    <t>Hemmer-Jánské Údolí</t>
  </si>
  <si>
    <t>vyústění z II/121 - Ostrovce - zaústění do III/1219</t>
  </si>
  <si>
    <t>1218 Celkem</t>
  </si>
  <si>
    <t>vyústění II/138 - Oslov - Tukleky - zaústění do II/138</t>
  </si>
  <si>
    <t>1381 Celkem</t>
  </si>
  <si>
    <t>III/12230</t>
  </si>
  <si>
    <t>kř. III/12229 u Pištína - kř. MK u Češnovic</t>
  </si>
  <si>
    <t>12230 Celkem</t>
  </si>
  <si>
    <t>III/4084</t>
  </si>
  <si>
    <t>Radlic-Šach</t>
  </si>
  <si>
    <t>4084 Celkem</t>
  </si>
  <si>
    <t>III/14319</t>
  </si>
  <si>
    <t>14319 Celkem</t>
  </si>
  <si>
    <t>III/1726</t>
  </si>
  <si>
    <t>Drachkov - Kraselov</t>
  </si>
  <si>
    <t>vyústění z II/138 - Dol. Záhoří - Kašina Hora - Jamný - zaústění do I/29</t>
  </si>
  <si>
    <t>1384 Celkem</t>
  </si>
  <si>
    <t xml:space="preserve">vyústění z II/139 Písek - Vrcovice - přehrada </t>
  </si>
  <si>
    <t>02025 Celkem</t>
  </si>
  <si>
    <t>vyústění z III/10534 - Hrazánky - Níkovice - zaústění do I/19</t>
  </si>
  <si>
    <t>10242 Celkem</t>
  </si>
  <si>
    <t>III/41020</t>
  </si>
  <si>
    <t>N.Sady</t>
  </si>
  <si>
    <t>41020 Celkem</t>
  </si>
  <si>
    <t>III/12848</t>
  </si>
  <si>
    <t>H.Pěná průtah</t>
  </si>
  <si>
    <t>12848 Celkem</t>
  </si>
  <si>
    <t>III/00433</t>
  </si>
  <si>
    <t>Předenice</t>
  </si>
  <si>
    <t>00433 Celkem</t>
  </si>
  <si>
    <t>III/15010</t>
  </si>
  <si>
    <t>hr.okr. JH Žofina Huť - střed lesa</t>
  </si>
  <si>
    <t>střed lesa - kř. III/15618 Fis. Chalupy</t>
  </si>
  <si>
    <t>III/1432</t>
  </si>
  <si>
    <t>kř. II/166 - Kuklov</t>
  </si>
  <si>
    <t>1432 Celkem</t>
  </si>
  <si>
    <t>III/12413</t>
  </si>
  <si>
    <t>Dědice - Hlasivo</t>
  </si>
  <si>
    <t>12413 Celkem</t>
  </si>
  <si>
    <t>III/15414</t>
  </si>
  <si>
    <t>rybník Tomandl - u Olbramova</t>
  </si>
  <si>
    <t>kř. III/15415 - Svébohy</t>
  </si>
  <si>
    <t>Svébohy zástavba (část)</t>
  </si>
  <si>
    <t xml:space="preserve">vyústění z III/10546 Sepekov - Zálší </t>
  </si>
  <si>
    <t>10547 Celkem</t>
  </si>
  <si>
    <t>III/12841</t>
  </si>
  <si>
    <t>Pl.Žďár-hr.okr.,Studnice</t>
  </si>
  <si>
    <t>12841 Celkem</t>
  </si>
  <si>
    <t>III/1607</t>
  </si>
  <si>
    <t>odb.Zátoň</t>
  </si>
  <si>
    <t>III/17210</t>
  </si>
  <si>
    <t>III/1425</t>
  </si>
  <si>
    <t>III/1421</t>
  </si>
  <si>
    <t>Litochovice - rozc.Skály</t>
  </si>
  <si>
    <t>hr. okr. TA - Sepekov - zaústění do I/19</t>
  </si>
  <si>
    <t>10549 Celkem</t>
  </si>
  <si>
    <t>III/15432</t>
  </si>
  <si>
    <t>Olešnice - Buková (část)</t>
  </si>
  <si>
    <t>Buková zástavba</t>
  </si>
  <si>
    <t>Buková k.z. - výrobna substrátů Žár</t>
  </si>
  <si>
    <t>III/15715</t>
  </si>
  <si>
    <t>Dlouhá-Výheň</t>
  </si>
  <si>
    <t>III/40923</t>
  </si>
  <si>
    <t>Václavov</t>
  </si>
  <si>
    <t>III/1552</t>
  </si>
  <si>
    <t>1552 Celkem</t>
  </si>
  <si>
    <t>III/1449</t>
  </si>
  <si>
    <t>kř. II/144 - Chocholtá Lhota - kř. III/14418</t>
  </si>
  <si>
    <t>1449 Celkem</t>
  </si>
  <si>
    <t>III/1709</t>
  </si>
  <si>
    <t>Němčice - Kraselov</t>
  </si>
  <si>
    <t>III/15531</t>
  </si>
  <si>
    <t>Roudné kř. III/15532 - kř. III/15529</t>
  </si>
  <si>
    <t>III/15615</t>
  </si>
  <si>
    <t>kř, II/156 - konec lesa</t>
  </si>
  <si>
    <t>konec lesa - Janovka I</t>
  </si>
  <si>
    <t>15615 Celkem</t>
  </si>
  <si>
    <t>III/16311</t>
  </si>
  <si>
    <t>odb.Kovářov</t>
  </si>
  <si>
    <t>III/1345</t>
  </si>
  <si>
    <t>Oldřiš-Mutyněves</t>
  </si>
  <si>
    <t>1345 Celkem</t>
  </si>
  <si>
    <t>vyústění z III/00423 Mirotice - Cerhonice - zaústění do III/1219</t>
  </si>
  <si>
    <t>12110 Celkem</t>
  </si>
  <si>
    <t>III/13514</t>
  </si>
  <si>
    <t>Rytíř - Nedvědice</t>
  </si>
  <si>
    <t>13514 Celkem</t>
  </si>
  <si>
    <t>III/13517</t>
  </si>
  <si>
    <t>Vesce - Nedvědice</t>
  </si>
  <si>
    <t>13517 Celkem</t>
  </si>
  <si>
    <t>III/1418</t>
  </si>
  <si>
    <t>kř. II/141 Sedlec - oprava u Malešic</t>
  </si>
  <si>
    <t>Malešice zástavba</t>
  </si>
  <si>
    <t>Malešice - Chvalešovice</t>
  </si>
  <si>
    <t>Chvalešovice zástavba</t>
  </si>
  <si>
    <t>1418 Celkem</t>
  </si>
  <si>
    <t>III/1701</t>
  </si>
  <si>
    <t>Radkovice - rozc.Němčice</t>
  </si>
  <si>
    <t>III/12255</t>
  </si>
  <si>
    <t>Horní Chrášťany</t>
  </si>
  <si>
    <t>12255 Celkem</t>
  </si>
  <si>
    <t>III/1413</t>
  </si>
  <si>
    <t>les - kř. II/138 Všeteč</t>
  </si>
  <si>
    <t>1413 Celkem</t>
  </si>
  <si>
    <t>III/1553</t>
  </si>
  <si>
    <t>křiž.I/24-Ponědraž-křiž.III/1555</t>
  </si>
  <si>
    <t>1553 Celkem</t>
  </si>
  <si>
    <t>III/40924</t>
  </si>
  <si>
    <t>Modletice</t>
  </si>
  <si>
    <t>vyústění z I/4 u Podolí II - Čížová - zaústění do III/12113</t>
  </si>
  <si>
    <t>12114 Celkem</t>
  </si>
  <si>
    <t>III/17015</t>
  </si>
  <si>
    <t>rozc.Tažovice - rozc.Zvotoky</t>
  </si>
  <si>
    <t>III/1474</t>
  </si>
  <si>
    <t>hr. okr. TA - kř. III/1476 Krakovčice</t>
  </si>
  <si>
    <t>kř. III/1476 - kř. III/1473 Bečice</t>
  </si>
  <si>
    <t>1474 Celkem</t>
  </si>
  <si>
    <t>III/12258</t>
  </si>
  <si>
    <t>kř. III/12253 - Vodice</t>
  </si>
  <si>
    <t>12258 Celkem</t>
  </si>
  <si>
    <t>III/12262</t>
  </si>
  <si>
    <t>Klenovice</t>
  </si>
  <si>
    <t>12262 Celkem</t>
  </si>
  <si>
    <t>III/15536</t>
  </si>
  <si>
    <t>II/155-Mojné</t>
  </si>
  <si>
    <t>III/12263</t>
  </si>
  <si>
    <t>Frantoly</t>
  </si>
  <si>
    <t>12263 Celkem</t>
  </si>
  <si>
    <t>III/1479</t>
  </si>
  <si>
    <t>D. Bukovsko zástavba</t>
  </si>
  <si>
    <t>D. Bukovsko - Horní Bukovsko</t>
  </si>
  <si>
    <t>H. Bokovsko zástavba</t>
  </si>
  <si>
    <t>1479 Celkem</t>
  </si>
  <si>
    <t>I/23-V.Ratmírov</t>
  </si>
  <si>
    <t>02311 Celkem</t>
  </si>
  <si>
    <t>III/1602</t>
  </si>
  <si>
    <t>Frymburk-Malšín</t>
  </si>
  <si>
    <t>Větrná-Přířez</t>
  </si>
  <si>
    <t>Přířez-Rožmberk nad Vltavou</t>
  </si>
  <si>
    <t>III/1366</t>
  </si>
  <si>
    <t>Radenín - Chrbonín - Choustník</t>
  </si>
  <si>
    <t>1366 Celkem</t>
  </si>
  <si>
    <t>III/12224</t>
  </si>
  <si>
    <t>Dříteň k.z. - les u Strachovic</t>
  </si>
  <si>
    <t>12224 Celkem</t>
  </si>
  <si>
    <t>vyústění z I/4 v Předoticích - Křešice - zaústění do III/12114</t>
  </si>
  <si>
    <t>12115 Celkem</t>
  </si>
  <si>
    <t>III/12264</t>
  </si>
  <si>
    <t>Jelemek</t>
  </si>
  <si>
    <t>12264 Celkem</t>
  </si>
  <si>
    <t>III/12228</t>
  </si>
  <si>
    <t>tepl. Mydlovary - Mydlovarský ryb.</t>
  </si>
  <si>
    <t>12228 Celkem</t>
  </si>
  <si>
    <t>III/12229</t>
  </si>
  <si>
    <t>Pištín k.z. - kříž ke Zlivy</t>
  </si>
  <si>
    <t>12229 Celkem</t>
  </si>
  <si>
    <t>III/15528</t>
  </si>
  <si>
    <t>Lahuť zástavba</t>
  </si>
  <si>
    <t xml:space="preserve">Lahuť  - Mokrý Lom </t>
  </si>
  <si>
    <t>Mokrý Lom - Polžov</t>
  </si>
  <si>
    <t>Polžov zástavba</t>
  </si>
  <si>
    <t>Kaproun-nádr.Senotín</t>
  </si>
  <si>
    <t>01577 Celkem</t>
  </si>
  <si>
    <t>III/1532</t>
  </si>
  <si>
    <t>Stříbřec-Pístina</t>
  </si>
  <si>
    <t>1532 Celkem</t>
  </si>
  <si>
    <t>Tažovice - Volenice</t>
  </si>
  <si>
    <t>U Vacla-hr.okr.ČB</t>
  </si>
  <si>
    <t>III/1571</t>
  </si>
  <si>
    <t>Slupenec-Staré Spolí</t>
  </si>
  <si>
    <t>III/12268</t>
  </si>
  <si>
    <t>Ktiš - Březovík</t>
  </si>
  <si>
    <t>12268 Celkem</t>
  </si>
  <si>
    <t>III/14327</t>
  </si>
  <si>
    <t>kř. III/14332 - Záhorčice z.z.</t>
  </si>
  <si>
    <t>14327 Celkem</t>
  </si>
  <si>
    <t xml:space="preserve">vyústění z III/00423 Mirotice - Boudy </t>
  </si>
  <si>
    <t>00421 b Celkem</t>
  </si>
  <si>
    <t>III/41012</t>
  </si>
  <si>
    <t>Bohosudov hr.kr.Vysočina</t>
  </si>
  <si>
    <t>III/13510</t>
  </si>
  <si>
    <t>Rybova Lhota - Želeč</t>
  </si>
  <si>
    <t>13510 Celkem</t>
  </si>
  <si>
    <t>III/14124</t>
  </si>
  <si>
    <t>14124 Celkem</t>
  </si>
  <si>
    <t>III/1323</t>
  </si>
  <si>
    <t>Zdešov-K.Malíkov</t>
  </si>
  <si>
    <t>1323 Celkem</t>
  </si>
  <si>
    <t>III/2316</t>
  </si>
  <si>
    <t>Kunžak-Suchdol</t>
  </si>
  <si>
    <t>2316 Celkem</t>
  </si>
  <si>
    <t>III/14710</t>
  </si>
  <si>
    <t>Žimutice kř. II/147 -  ZD D. Kněžeklady</t>
  </si>
  <si>
    <t xml:space="preserve">14710 Celkem </t>
  </si>
  <si>
    <t>III/1562</t>
  </si>
  <si>
    <t>Doubravice - Nedabyle</t>
  </si>
  <si>
    <t>Nedabyle zástavba</t>
  </si>
  <si>
    <t>Nedabyle - kř. II/156 u Nové Vsi</t>
  </si>
  <si>
    <t>1562 Celkem</t>
  </si>
  <si>
    <t>III/14125</t>
  </si>
  <si>
    <t>Dub - Borčice</t>
  </si>
  <si>
    <t>14125 Celkem</t>
  </si>
  <si>
    <t>III/14130</t>
  </si>
  <si>
    <t>Prachatice - Kahov</t>
  </si>
  <si>
    <t>14130 Celkem</t>
  </si>
  <si>
    <t>III/14132</t>
  </si>
  <si>
    <t>Prachatice lázně</t>
  </si>
  <si>
    <t>14132 Celkem</t>
  </si>
  <si>
    <t>N.Ves N.L.-Žofina Huť-hr.okr.</t>
  </si>
  <si>
    <t>15010 Celkem</t>
  </si>
  <si>
    <t>III/1352</t>
  </si>
  <si>
    <t>Doubrava - Hosty (část)</t>
  </si>
  <si>
    <t>Hosty zástavba</t>
  </si>
  <si>
    <t>1352 Celkem</t>
  </si>
  <si>
    <t>III/14134</t>
  </si>
  <si>
    <t>kř. III/14133 - Hlásná Lhota</t>
  </si>
  <si>
    <t>14134 Celkem</t>
  </si>
  <si>
    <t>III/14110</t>
  </si>
  <si>
    <t>Strachovice - Nákří kř. II/122 (část)</t>
  </si>
  <si>
    <t>III/12256</t>
  </si>
  <si>
    <t>Čakov - Holubovská Bašta</t>
  </si>
  <si>
    <t>Holubovská Bašta zástavba</t>
  </si>
  <si>
    <t>12256 Celkem</t>
  </si>
  <si>
    <t>III/14622</t>
  </si>
  <si>
    <t>kř. III/14621 Slavče - Keblany</t>
  </si>
  <si>
    <t>Keblany zástavba</t>
  </si>
  <si>
    <t xml:space="preserve">14622 Celkem </t>
  </si>
  <si>
    <t>III/14144</t>
  </si>
  <si>
    <t>Lenora</t>
  </si>
  <si>
    <t>14144 Celkem</t>
  </si>
  <si>
    <t>III/14214</t>
  </si>
  <si>
    <t xml:space="preserve">Dub </t>
  </si>
  <si>
    <t>14214 Celkem</t>
  </si>
  <si>
    <t>III/1379</t>
  </si>
  <si>
    <t>Malšice - Lány - Bečice</t>
  </si>
  <si>
    <t>1379 Celkem</t>
  </si>
  <si>
    <t>III/15416</t>
  </si>
  <si>
    <t>Černé Údolí-Dobrá Voda</t>
  </si>
  <si>
    <t>vyústění z III/12125 Chyšky - zaústění do II/123</t>
  </si>
  <si>
    <t>12126 Celkem</t>
  </si>
  <si>
    <t>III/1511</t>
  </si>
  <si>
    <t>II/152--Hůrky-Senotín</t>
  </si>
  <si>
    <t>1511 Celkem</t>
  </si>
  <si>
    <t>III/14620</t>
  </si>
  <si>
    <t xml:space="preserve">kř. II/157 - Lniště </t>
  </si>
  <si>
    <t>Lniště zástavba</t>
  </si>
  <si>
    <t xml:space="preserve">14620 Celkem </t>
  </si>
  <si>
    <t>III/13425</t>
  </si>
  <si>
    <t>Č.Olešná-N.Olešná</t>
  </si>
  <si>
    <t>13425Celkem</t>
  </si>
  <si>
    <t>III/4085</t>
  </si>
  <si>
    <t>Lipová</t>
  </si>
  <si>
    <t>4085 Celkem</t>
  </si>
  <si>
    <t xml:space="preserve">vyústění z III/12121a - Jickovice - Varta - konec silnice </t>
  </si>
  <si>
    <t>12120 a Celkem</t>
  </si>
  <si>
    <t>křiž. I/19 - Paseka - Radkov</t>
  </si>
  <si>
    <t>1233 Celkem</t>
  </si>
  <si>
    <t>III/15415</t>
  </si>
  <si>
    <t>kř. III/15414 - Střeziměřice</t>
  </si>
  <si>
    <t>Střeziměřice zástavba</t>
  </si>
  <si>
    <t>15415 Celkem</t>
  </si>
  <si>
    <t>III/14415</t>
  </si>
  <si>
    <t>14415 Celkem</t>
  </si>
  <si>
    <t>III/14417</t>
  </si>
  <si>
    <t>Vlachovo Březí - Chlumany</t>
  </si>
  <si>
    <t>14417 Celkem</t>
  </si>
  <si>
    <t>III/14512</t>
  </si>
  <si>
    <t>Chalupy</t>
  </si>
  <si>
    <t>14512 Celkem</t>
  </si>
  <si>
    <t>III/12231</t>
  </si>
  <si>
    <t>Vodňany - Radomilice</t>
  </si>
  <si>
    <t>III/4076</t>
  </si>
  <si>
    <t>Dačice-Bílkov-Dobrohošť</t>
  </si>
  <si>
    <t>III/15530</t>
  </si>
  <si>
    <t>Straňany zástavba</t>
  </si>
  <si>
    <t xml:space="preserve">15530 Celkem </t>
  </si>
  <si>
    <t>III/1572</t>
  </si>
  <si>
    <t>Omlenička</t>
  </si>
  <si>
    <t>III/1423</t>
  </si>
  <si>
    <t>Skály průtah</t>
  </si>
  <si>
    <t>III/14010</t>
  </si>
  <si>
    <t>III/14521</t>
  </si>
  <si>
    <t>14521 Celkem</t>
  </si>
  <si>
    <t>III/14524</t>
  </si>
  <si>
    <t>Žárovná</t>
  </si>
  <si>
    <t>14524 Celkem</t>
  </si>
  <si>
    <t>III/15811</t>
  </si>
  <si>
    <t>III/10568</t>
  </si>
  <si>
    <t>Modrá Hůrka zástavba</t>
  </si>
  <si>
    <t>Modrá Hůrka - Pořežánky</t>
  </si>
  <si>
    <t>10568 Celkem</t>
  </si>
  <si>
    <t>III/1564</t>
  </si>
  <si>
    <t>most Veselka - Jedovary střed</t>
  </si>
  <si>
    <t>1564 Celkem</t>
  </si>
  <si>
    <t>III/1431a</t>
  </si>
  <si>
    <t>Chroboly  nádraží</t>
  </si>
  <si>
    <t>1431a Celkem</t>
  </si>
  <si>
    <t>III/14521a</t>
  </si>
  <si>
    <t>14521a Celkem</t>
  </si>
  <si>
    <t>02219 Celkem</t>
  </si>
  <si>
    <t>14310 Celkem</t>
  </si>
  <si>
    <t>1763 Celkem</t>
  </si>
  <si>
    <t>12243 Celkem</t>
  </si>
  <si>
    <t>III/12124</t>
  </si>
  <si>
    <t>III/1391</t>
  </si>
  <si>
    <t>III/1401</t>
  </si>
  <si>
    <t>III/1402</t>
  </si>
  <si>
    <t>17012 Celkem</t>
  </si>
  <si>
    <t>17725 Celkem</t>
  </si>
  <si>
    <t>1516 Celkem</t>
  </si>
  <si>
    <t>16312 Celkem</t>
  </si>
  <si>
    <t>17019 Celkem</t>
  </si>
  <si>
    <t>III/1757</t>
  </si>
  <si>
    <t>III/10546</t>
  </si>
  <si>
    <t>1567 Celkem</t>
  </si>
  <si>
    <t>15535 Celkem</t>
  </si>
  <si>
    <t>III/10553</t>
  </si>
  <si>
    <t>02218 Celkem</t>
  </si>
  <si>
    <t>1211 Celkem</t>
  </si>
  <si>
    <t>17016 Celkem</t>
  </si>
  <si>
    <t>III/10536</t>
  </si>
  <si>
    <t>III/12120</t>
  </si>
  <si>
    <t>1583 Celkem</t>
  </si>
  <si>
    <t>III/12128</t>
  </si>
  <si>
    <t>14011 Celkem</t>
  </si>
  <si>
    <t>III/14111</t>
  </si>
  <si>
    <t>III/17211</t>
  </si>
  <si>
    <t>1726 Celkem</t>
  </si>
  <si>
    <t>1213 Celkem</t>
  </si>
  <si>
    <t>17020 Celkem</t>
  </si>
  <si>
    <t>1622 Celkem</t>
  </si>
  <si>
    <t>III/1219</t>
  </si>
  <si>
    <t xml:space="preserve">kř. III/1449 - Budkov, Chlumany - kř.II/45
</t>
  </si>
  <si>
    <t>10584 Celkem</t>
  </si>
  <si>
    <t>15431 Celkem</t>
  </si>
  <si>
    <t>17211 Celkem</t>
  </si>
  <si>
    <t>16313 Celkem</t>
  </si>
  <si>
    <t>15523 Celkem</t>
  </si>
  <si>
    <t>14331 Celkem</t>
  </si>
  <si>
    <t>0196 a Celkem</t>
  </si>
  <si>
    <t>12246 Celkem</t>
  </si>
  <si>
    <t>III/17222</t>
  </si>
  <si>
    <t>1589 Celkem</t>
  </si>
  <si>
    <t>17222 Celkem</t>
  </si>
  <si>
    <t>III/0194</t>
  </si>
  <si>
    <t>1638 Celkem</t>
  </si>
  <si>
    <t>12235 Celkem</t>
  </si>
  <si>
    <t>III/0234</t>
  </si>
  <si>
    <t>III/00422</t>
  </si>
  <si>
    <t>III/00423</t>
  </si>
  <si>
    <t>1214 Celkem</t>
  </si>
  <si>
    <t>1433 Celkem</t>
  </si>
  <si>
    <t>4074 Celkem</t>
  </si>
  <si>
    <t>III/1217</t>
  </si>
  <si>
    <t>III/1218</t>
  </si>
  <si>
    <t>III/1381</t>
  </si>
  <si>
    <t>1424 Celkem</t>
  </si>
  <si>
    <t>1436 Celkem</t>
  </si>
  <si>
    <t>III/1384</t>
  </si>
  <si>
    <t>III/10242</t>
  </si>
  <si>
    <t>15414 Celkem</t>
  </si>
  <si>
    <t>III/10547</t>
  </si>
  <si>
    <t>1607 Celkem</t>
  </si>
  <si>
    <t>17210 Celkem</t>
  </si>
  <si>
    <t>1425 Celkem</t>
  </si>
  <si>
    <t>1421 Celkem</t>
  </si>
  <si>
    <t>III/10549</t>
  </si>
  <si>
    <t>40923 Celkem</t>
  </si>
  <si>
    <t>15715 Celkem</t>
  </si>
  <si>
    <t>15432 Celkem</t>
  </si>
  <si>
    <t>III/12110</t>
  </si>
  <si>
    <t>1709 Celkem</t>
  </si>
  <si>
    <t>15531 Celkem</t>
  </si>
  <si>
    <t>16311 Celkem</t>
  </si>
  <si>
    <t>40924 Celkem</t>
  </si>
  <si>
    <t>1701 Celkem</t>
  </si>
  <si>
    <t>III/12114</t>
  </si>
  <si>
    <t>17015 Celkem</t>
  </si>
  <si>
    <t>15536 Celkem</t>
  </si>
  <si>
    <t>III/12115</t>
  </si>
  <si>
    <t>III/02311</t>
  </si>
  <si>
    <t>1602 Celkem</t>
  </si>
  <si>
    <t>15528 Celkem</t>
  </si>
  <si>
    <t>III/01517</t>
  </si>
  <si>
    <t xml:space="preserve">Dub u Prachatic, Tvrzice - hr.okresu
</t>
  </si>
  <si>
    <t>41012 Celkem</t>
  </si>
  <si>
    <t>1571 Celkem</t>
  </si>
  <si>
    <t>III/12126</t>
  </si>
  <si>
    <t>III/12120 a</t>
  </si>
  <si>
    <t>15416 Celkem</t>
  </si>
  <si>
    <t>12231 Celkem</t>
  </si>
  <si>
    <t>4076 Celkem</t>
  </si>
  <si>
    <t>15811 Celkem</t>
  </si>
  <si>
    <t>1423 Celkem</t>
  </si>
  <si>
    <t>14010 Celkem</t>
  </si>
  <si>
    <t>Střítež průtah</t>
  </si>
  <si>
    <t>průtah Záhoří</t>
  </si>
  <si>
    <t>průtah Pl.Žďár</t>
  </si>
  <si>
    <t>Lažiště</t>
  </si>
  <si>
    <t>Lčovice</t>
  </si>
  <si>
    <t>Budkov</t>
  </si>
  <si>
    <t>III/4093</t>
  </si>
  <si>
    <t>průtah Turovec</t>
  </si>
  <si>
    <t>4093 Celkem</t>
  </si>
  <si>
    <t>průtah Přehořov</t>
  </si>
  <si>
    <t>II/137</t>
  </si>
  <si>
    <t>průtah Blanice</t>
  </si>
  <si>
    <t>Oldřichov průtah</t>
  </si>
  <si>
    <t>Rakovice průtah</t>
  </si>
  <si>
    <t>Zbonín průtah</t>
  </si>
  <si>
    <t>Stehlovice průtah</t>
  </si>
  <si>
    <t>12121c Celkem</t>
  </si>
  <si>
    <t>Stražovice průtah</t>
  </si>
  <si>
    <t>1215 Celkem</t>
  </si>
  <si>
    <t>III/12121 c</t>
  </si>
  <si>
    <t>III/1215</t>
  </si>
  <si>
    <t>České Budějovice</t>
  </si>
  <si>
    <t>Strakonice</t>
  </si>
  <si>
    <t>Jindřichův Hradec</t>
  </si>
  <si>
    <t>Prachatice</t>
  </si>
  <si>
    <t>Tábor</t>
  </si>
  <si>
    <t>Písek</t>
  </si>
  <si>
    <t>Příloha č.1</t>
  </si>
  <si>
    <t xml:space="preserve">Program investiční výstavby a oprav na silnicích II. a III. třídy Správy a údržby silnic Jihočeského kraje </t>
  </si>
  <si>
    <t>OBSAH :</t>
  </si>
  <si>
    <t>Poznámka : Předpokládané náklady jednotlivých akcí jsou uvedeny včetně DPH.</t>
  </si>
  <si>
    <t>III/1756</t>
  </si>
  <si>
    <t>III/14114</t>
  </si>
  <si>
    <t>III/0196  a</t>
  </si>
  <si>
    <t>III/12121 d</t>
  </si>
  <si>
    <t>III/1758</t>
  </si>
  <si>
    <t>III/02025</t>
  </si>
  <si>
    <t>III/00421 b</t>
  </si>
  <si>
    <t>II/139</t>
  </si>
  <si>
    <t>139 Celkem</t>
  </si>
  <si>
    <t>Lipí průtah</t>
  </si>
  <si>
    <t>III/14319 a</t>
  </si>
  <si>
    <t>Čakovec - Jankov</t>
  </si>
  <si>
    <t>14319a Celkem</t>
  </si>
  <si>
    <t>Olešnice</t>
  </si>
  <si>
    <t>Studnice průtah</t>
  </si>
  <si>
    <t>III/00363</t>
  </si>
  <si>
    <t>Dolní Dvořiště</t>
  </si>
  <si>
    <t>III/1225</t>
  </si>
  <si>
    <t>Božejovice - Drahnětice</t>
  </si>
  <si>
    <t>1225 Celkem</t>
  </si>
  <si>
    <t>III/1208</t>
  </si>
  <si>
    <t>křiž. II/120 - Kamenná Lhota</t>
  </si>
  <si>
    <t>1208 Celkem</t>
  </si>
  <si>
    <t>III/13519</t>
  </si>
  <si>
    <t>křiž. II/135 - Čeraz</t>
  </si>
  <si>
    <t>13519 Celkem</t>
  </si>
  <si>
    <t>III/1367</t>
  </si>
  <si>
    <t>křiž. III/1365 - Bítov</t>
  </si>
  <si>
    <t>1367 Celkem</t>
  </si>
  <si>
    <t>III/1249</t>
  </si>
  <si>
    <t>Úlehle - Hoštice</t>
  </si>
  <si>
    <t>1249 Celkem</t>
  </si>
  <si>
    <t>III/1362</t>
  </si>
  <si>
    <t>křiž. II/136 - Vlčeves</t>
  </si>
  <si>
    <t>1362 Celkem</t>
  </si>
  <si>
    <t>Březnice - Záhoří</t>
  </si>
  <si>
    <t>III/14717</t>
  </si>
  <si>
    <t>křiž. II/159 - Horusice</t>
  </si>
  <si>
    <t>14717 Celkem</t>
  </si>
  <si>
    <t>III/0237</t>
  </si>
  <si>
    <t>křiž. II/159 - Čenkov</t>
  </si>
  <si>
    <t>0237Celkem</t>
  </si>
  <si>
    <t>III/12421</t>
  </si>
  <si>
    <t>Rodná - Bradáčov</t>
  </si>
  <si>
    <t>12421 Celkem</t>
  </si>
  <si>
    <t>III/12422</t>
  </si>
  <si>
    <t>12422 Celkem</t>
  </si>
  <si>
    <t>hranice okresu JH - Lžín</t>
  </si>
  <si>
    <t>hranice okresu JH - Dírná</t>
  </si>
  <si>
    <t>III/13526</t>
  </si>
  <si>
    <t>Dírná - Třebějice</t>
  </si>
  <si>
    <t>13526 Celkem</t>
  </si>
  <si>
    <t>III/13530</t>
  </si>
  <si>
    <t>Kvasejovice - Hrušova Lhota</t>
  </si>
  <si>
    <t>13530 Celkem</t>
  </si>
  <si>
    <t>III/1374</t>
  </si>
  <si>
    <t>křiž. III/1372 - Radimovice</t>
  </si>
  <si>
    <t>1374 Celkem</t>
  </si>
  <si>
    <t>III/1226</t>
  </si>
  <si>
    <t>Božejovice - Olší</t>
  </si>
  <si>
    <t>Olší - Nové Dvory</t>
  </si>
  <si>
    <t>1226 Celkem</t>
  </si>
  <si>
    <t>III/1252</t>
  </si>
  <si>
    <t>Vosná - Vyšetice</t>
  </si>
  <si>
    <t>1252 Celkem</t>
  </si>
  <si>
    <t>III/1243</t>
  </si>
  <si>
    <t>křiž. II/124 - Vyšetice</t>
  </si>
  <si>
    <t>1243 Celkem</t>
  </si>
  <si>
    <t>III/1404</t>
  </si>
  <si>
    <t>1404 Celkem</t>
  </si>
  <si>
    <t>III/00419</t>
  </si>
  <si>
    <t>00419 Celkem</t>
  </si>
  <si>
    <t>Hroby průtah</t>
  </si>
  <si>
    <t>III/1371</t>
  </si>
  <si>
    <t>Čelkovice - x II/137</t>
  </si>
  <si>
    <t>1371 Celkem</t>
  </si>
  <si>
    <t>II/175</t>
  </si>
  <si>
    <t>175 Celkem</t>
  </si>
  <si>
    <t>III/1427</t>
  </si>
  <si>
    <t>III/1734</t>
  </si>
  <si>
    <t>1734 Celkem</t>
  </si>
  <si>
    <t>III/13910</t>
  </si>
  <si>
    <t>13910 Celkem</t>
  </si>
  <si>
    <t>III/14215</t>
  </si>
  <si>
    <t>14215 Celkem</t>
  </si>
  <si>
    <t>III/17215</t>
  </si>
  <si>
    <t>III/17726</t>
  </si>
  <si>
    <t>17726 Celkem</t>
  </si>
  <si>
    <t>III/14212</t>
  </si>
  <si>
    <t>14212 Celkem</t>
  </si>
  <si>
    <t>III/17212</t>
  </si>
  <si>
    <t>III/14221</t>
  </si>
  <si>
    <t>14221 Celkem</t>
  </si>
  <si>
    <t>III/14117</t>
  </si>
  <si>
    <t>14117 Celkem</t>
  </si>
  <si>
    <t>III/1702</t>
  </si>
  <si>
    <t>1702 Celkem</t>
  </si>
  <si>
    <t>Investiční opatření mimo páteřní a základní síť - průtahy</t>
  </si>
  <si>
    <t>Investiční opatření mimo páteřní a základní síť - extravilán</t>
  </si>
  <si>
    <t>Český Krumlov</t>
  </si>
  <si>
    <t>ČB</t>
  </si>
  <si>
    <t>Komařice - Pašínovice</t>
  </si>
  <si>
    <t>Bečice - Žimutice</t>
  </si>
  <si>
    <t>Putkov - Mlýny</t>
  </si>
  <si>
    <t>III/02220</t>
  </si>
  <si>
    <t>Dražejov - Strakonice průtah</t>
  </si>
  <si>
    <t>02220 Celkem</t>
  </si>
  <si>
    <t>CK</t>
  </si>
  <si>
    <t>III/1637</t>
  </si>
  <si>
    <t>Horní Planá-Hodňov</t>
  </si>
  <si>
    <t>průtah Bližná (vynechaný úsek P9)</t>
  </si>
  <si>
    <t>Pasečná-Spáleniště</t>
  </si>
  <si>
    <t>III/1606</t>
  </si>
  <si>
    <t>odbočka Hašlovice</t>
  </si>
  <si>
    <t>Frymburk</t>
  </si>
  <si>
    <t>III/15610</t>
  </si>
  <si>
    <t>Velešín</t>
  </si>
  <si>
    <t>III/1394</t>
  </si>
  <si>
    <t>III/1751</t>
  </si>
  <si>
    <t>Laciná</t>
  </si>
  <si>
    <t>1751 Celkem</t>
  </si>
  <si>
    <t>III/1752</t>
  </si>
  <si>
    <t>Střížovice</t>
  </si>
  <si>
    <t>1752 Celkem</t>
  </si>
  <si>
    <t>III/17010</t>
  </si>
  <si>
    <t>Hoslovice-Drážov</t>
  </si>
  <si>
    <t>17010 Celkem</t>
  </si>
  <si>
    <t>III/00427</t>
  </si>
  <si>
    <t>Brusy</t>
  </si>
  <si>
    <t>00427 Celkem</t>
  </si>
  <si>
    <t>Nihošovice- průtah</t>
  </si>
  <si>
    <t>Přechovice- průtah</t>
  </si>
  <si>
    <t>III/02215</t>
  </si>
  <si>
    <t>Střelské Hoštice-nádraží  - zástavba</t>
  </si>
  <si>
    <t>02215 Celkem</t>
  </si>
  <si>
    <t>Kladruby- průtah</t>
  </si>
  <si>
    <t>Kozlov -  průtah</t>
  </si>
  <si>
    <t>Předmíř - průtah</t>
  </si>
  <si>
    <t>Krejnice- průtah</t>
  </si>
  <si>
    <t>Libětice- průtah</t>
  </si>
  <si>
    <t>Úlehle- průtah</t>
  </si>
  <si>
    <t>III/1765</t>
  </si>
  <si>
    <t>Bělčice- průtah</t>
  </si>
  <si>
    <t>1765 Celkem</t>
  </si>
  <si>
    <t>II/141</t>
  </si>
  <si>
    <t>Bavorov- průtah</t>
  </si>
  <si>
    <t>II/142</t>
  </si>
  <si>
    <t>141,142 Celkem</t>
  </si>
  <si>
    <t>Třebohostice - průtah,rozšíření křiž.</t>
  </si>
  <si>
    <t>III/13911</t>
  </si>
  <si>
    <t>Třebohostice - úprava křiž.</t>
  </si>
  <si>
    <t>139,13911 Celkem</t>
  </si>
  <si>
    <t>Hostišovice - průtah</t>
  </si>
  <si>
    <t>II/170</t>
  </si>
  <si>
    <t>Čestice - otáčka + křiž.</t>
  </si>
  <si>
    <t>170 Celkem</t>
  </si>
  <si>
    <t>Kalenice - průtah</t>
  </si>
  <si>
    <t>17215,17212 Celkem</t>
  </si>
  <si>
    <t>III/1407</t>
  </si>
  <si>
    <t>Čejetice- průtah</t>
  </si>
  <si>
    <t>1407,1394 Celkem</t>
  </si>
  <si>
    <t>Mnichov - průtah</t>
  </si>
  <si>
    <t>Nestanice- průtah</t>
  </si>
  <si>
    <t>Číčenice -  průtah</t>
  </si>
  <si>
    <t>Čavyně - průtah</t>
  </si>
  <si>
    <t>Jinín- průtah</t>
  </si>
  <si>
    <t>Tourov - průtah</t>
  </si>
  <si>
    <t>Zámlyní - průtah</t>
  </si>
  <si>
    <t>Kraselov - průtah</t>
  </si>
  <si>
    <t>1726,1709,17012 Celkem</t>
  </si>
  <si>
    <t>Křiž. Sudkovice- Miloňovice</t>
  </si>
  <si>
    <t>1427,14212 Celkem</t>
  </si>
  <si>
    <t>III/1397</t>
  </si>
  <si>
    <t>Osek- průtah</t>
  </si>
  <si>
    <t>III/1398</t>
  </si>
  <si>
    <t>1397,1398 Celkem</t>
  </si>
  <si>
    <t>1637 Celkem</t>
  </si>
  <si>
    <t>1606 Celkem</t>
  </si>
  <si>
    <t>15610 Celkem</t>
  </si>
  <si>
    <t>II/144</t>
  </si>
  <si>
    <t>Nišovice - Račí</t>
  </si>
  <si>
    <t>Předslavice - ho.PT</t>
  </si>
  <si>
    <t>144 Celkem</t>
  </si>
  <si>
    <t>Dobronice u Bechyně z.z. - zač. nové úpravy</t>
  </si>
  <si>
    <t>Malonty-Meziříčí-Desky-II/154</t>
  </si>
  <si>
    <r>
      <t xml:space="preserve">Vrcov k.z. - bývalý žel. Přejezd </t>
    </r>
    <r>
      <rPr>
        <b/>
        <sz val="9"/>
        <color rgb="FFFF0000"/>
        <rFont val="Arial"/>
        <family val="2"/>
        <charset val="238"/>
      </rPr>
      <t>- PD</t>
    </r>
  </si>
  <si>
    <r>
      <t xml:space="preserve">Vrcov zástavba </t>
    </r>
    <r>
      <rPr>
        <b/>
        <sz val="9"/>
        <color rgb="FFFF0000"/>
        <rFont val="Arial"/>
        <family val="2"/>
        <charset val="238"/>
      </rPr>
      <t>- PD</t>
    </r>
  </si>
  <si>
    <r>
      <t xml:space="preserve">bývalý žel. přejezd - kř. III/15517 </t>
    </r>
    <r>
      <rPr>
        <b/>
        <sz val="9"/>
        <color rgb="FFFF0000"/>
        <rFont val="Arial"/>
        <family val="2"/>
        <charset val="238"/>
      </rPr>
      <t>-  PD</t>
    </r>
  </si>
  <si>
    <r>
      <t xml:space="preserve">Borovany zástavba </t>
    </r>
    <r>
      <rPr>
        <b/>
        <sz val="9"/>
        <color rgb="FFFF0000"/>
        <rFont val="Arial"/>
        <family val="2"/>
        <charset val="238"/>
      </rPr>
      <t>- PD</t>
    </r>
  </si>
  <si>
    <r>
      <t xml:space="preserve">Týn n. Vlt. Zástavba </t>
    </r>
    <r>
      <rPr>
        <b/>
        <sz val="9"/>
        <color rgb="FFFF0000"/>
        <rFont val="Arial"/>
        <family val="2"/>
        <charset val="238"/>
      </rPr>
      <t>- PD</t>
    </r>
  </si>
  <si>
    <t>Nakvasovice - Beneda, Lčovice - kř.I/4</t>
  </si>
  <si>
    <t>Trhonín - Sv.Maří</t>
  </si>
  <si>
    <r>
      <t xml:space="preserve">Hůrky z.z. - kř. III/1481 </t>
    </r>
    <r>
      <rPr>
        <b/>
        <sz val="9"/>
        <color rgb="FFFF0000"/>
        <rFont val="Arial"/>
        <family val="2"/>
        <charset val="238"/>
      </rPr>
      <t>- PD</t>
    </r>
  </si>
  <si>
    <r>
      <t xml:space="preserve">Slověnice zástavba </t>
    </r>
    <r>
      <rPr>
        <b/>
        <sz val="9"/>
        <color rgb="FFFF0000"/>
        <rFont val="Arial"/>
        <family val="2"/>
        <charset val="238"/>
      </rPr>
      <t>- PD</t>
    </r>
  </si>
  <si>
    <r>
      <t xml:space="preserve">Radomyšl- průtah, ul. Písecká </t>
    </r>
    <r>
      <rPr>
        <b/>
        <sz val="9"/>
        <color rgb="FFFF0000"/>
        <rFont val="Arial"/>
        <family val="2"/>
        <charset val="238"/>
      </rPr>
      <t>- PD</t>
    </r>
  </si>
  <si>
    <r>
      <t xml:space="preserve">Hodějov - průtah </t>
    </r>
    <r>
      <rPr>
        <b/>
        <sz val="9"/>
        <color rgb="FFFF0000"/>
        <rFont val="Arial"/>
        <family val="2"/>
        <charset val="238"/>
      </rPr>
      <t>- PD</t>
    </r>
  </si>
  <si>
    <r>
      <t xml:space="preserve">Škvořetice průtah </t>
    </r>
    <r>
      <rPr>
        <b/>
        <sz val="9"/>
        <color rgb="FFFF0000"/>
        <rFont val="Arial"/>
        <family val="2"/>
        <charset val="238"/>
      </rPr>
      <t xml:space="preserve">- PD </t>
    </r>
  </si>
  <si>
    <r>
      <t xml:space="preserve">Sedlice- průtah, ul. Nádražní </t>
    </r>
    <r>
      <rPr>
        <b/>
        <sz val="9"/>
        <color rgb="FFFF0000"/>
        <rFont val="Arial"/>
        <family val="2"/>
        <charset val="238"/>
      </rPr>
      <t>- PD</t>
    </r>
  </si>
  <si>
    <r>
      <t xml:space="preserve">Radčice - Pohorská Ves - </t>
    </r>
    <r>
      <rPr>
        <b/>
        <sz val="9"/>
        <color rgb="FFFF0000"/>
        <rFont val="Arial"/>
        <family val="2"/>
        <charset val="238"/>
      </rPr>
      <t>realizace PD 2015</t>
    </r>
  </si>
  <si>
    <r>
      <t>Mutěnice - odvodnění, průtah</t>
    </r>
    <r>
      <rPr>
        <b/>
        <sz val="9"/>
        <rFont val="Arial"/>
        <family val="2"/>
        <charset val="238"/>
      </rPr>
      <t xml:space="preserve"> - PD</t>
    </r>
  </si>
  <si>
    <r>
      <t xml:space="preserve">Černoháj-hráz rybníka,zádržné systémy - </t>
    </r>
    <r>
      <rPr>
        <b/>
        <sz val="9"/>
        <color rgb="FFFF0000"/>
        <rFont val="Arial"/>
        <family val="2"/>
        <charset val="238"/>
      </rPr>
      <t>realizace PD 2015</t>
    </r>
  </si>
  <si>
    <t>str. 1 - 2</t>
  </si>
  <si>
    <t>str. 3 - 29</t>
  </si>
  <si>
    <t xml:space="preserve">str. 30 - 34 </t>
  </si>
  <si>
    <t>str. 35</t>
  </si>
  <si>
    <t>00363 Celkem</t>
  </si>
  <si>
    <t>(mimo páteřní a základní síť) - aktualizace 2015</t>
  </si>
  <si>
    <t>mat. 231/ZK/15</t>
  </si>
</sst>
</file>

<file path=xl/styles.xml><?xml version="1.0" encoding="utf-8"?>
<styleSheet xmlns="http://schemas.openxmlformats.org/spreadsheetml/2006/main">
  <numFmts count="7">
    <numFmt numFmtId="43" formatCode="_-* #,##0.00\ _K_č_-;\-* #,##0.00\ _K_č_-;_-* &quot;-&quot;??\ _K_č_-;_-@_-"/>
    <numFmt numFmtId="164" formatCode="0.0"/>
    <numFmt numFmtId="165" formatCode="0.000"/>
    <numFmt numFmtId="166" formatCode="#,##0.0"/>
    <numFmt numFmtId="167" formatCode="#,##0.000"/>
    <numFmt numFmtId="168" formatCode="#,##0\ &quot;Kč&quot;"/>
    <numFmt numFmtId="169" formatCode="#,##0.000_ ;\-#,##0.000\ "/>
  </numFmts>
  <fonts count="6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b/>
      <sz val="11"/>
      <color indexed="8"/>
      <name val="Calibri"/>
      <family val="2"/>
      <charset val="238"/>
    </font>
    <font>
      <b/>
      <sz val="9"/>
      <name val="Arial CE"/>
      <family val="2"/>
      <charset val="238"/>
    </font>
    <font>
      <sz val="9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Arial"/>
      <family val="2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2"/>
      <name val="Arial CE"/>
      <charset val="238"/>
    </font>
    <font>
      <b/>
      <u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sz val="10"/>
      <color indexed="10"/>
      <name val="Arial CE"/>
      <family val="2"/>
      <charset val="238"/>
    </font>
    <font>
      <b/>
      <sz val="11"/>
      <name val="Calibri"/>
      <family val="2"/>
      <charset val="238"/>
    </font>
    <font>
      <sz val="12"/>
      <color indexed="10"/>
      <name val="Arial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b/>
      <sz val="11"/>
      <color rgb="FF0070C0"/>
      <name val="Calibri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8">
    <xf numFmtId="0" fontId="0" fillId="0" borderId="0"/>
    <xf numFmtId="0" fontId="54" fillId="2" borderId="0" applyNumberFormat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8" fillId="0" borderId="0"/>
    <xf numFmtId="0" fontId="55" fillId="8" borderId="0" applyNumberFormat="0" applyBorder="0" applyAlignment="0" applyProtection="0"/>
  </cellStyleXfs>
  <cellXfs count="924">
    <xf numFmtId="0" fontId="0" fillId="0" borderId="0" xfId="0"/>
    <xf numFmtId="0" fontId="3" fillId="0" borderId="1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164" fontId="3" fillId="0" borderId="4" xfId="4" applyNumberFormat="1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6" xfId="4" applyFont="1" applyFill="1" applyBorder="1" applyAlignment="1">
      <alignment vertical="center"/>
    </xf>
    <xf numFmtId="0" fontId="3" fillId="0" borderId="7" xfId="4" applyFont="1" applyFill="1" applyBorder="1" applyAlignment="1">
      <alignment vertical="center"/>
    </xf>
    <xf numFmtId="0" fontId="3" fillId="0" borderId="8" xfId="4" applyFont="1" applyFill="1" applyBorder="1" applyAlignment="1">
      <alignment vertical="center"/>
    </xf>
    <xf numFmtId="164" fontId="3" fillId="0" borderId="8" xfId="4" applyNumberFormat="1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 wrapText="1"/>
    </xf>
    <xf numFmtId="165" fontId="9" fillId="3" borderId="10" xfId="6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/>
    </xf>
    <xf numFmtId="3" fontId="5" fillId="3" borderId="9" xfId="6" applyNumberFormat="1" applyFont="1" applyFill="1" applyBorder="1" applyAlignment="1">
      <alignment horizontal="center" vertical="center" wrapText="1"/>
    </xf>
    <xf numFmtId="3" fontId="10" fillId="3" borderId="9" xfId="6" applyNumberFormat="1" applyFont="1" applyFill="1" applyBorder="1" applyAlignment="1">
      <alignment horizontal="center" vertical="center" wrapText="1"/>
    </xf>
    <xf numFmtId="165" fontId="11" fillId="3" borderId="10" xfId="6" applyNumberFormat="1" applyFont="1" applyFill="1" applyBorder="1" applyAlignment="1">
      <alignment horizontal="center" vertical="center" wrapText="1"/>
    </xf>
    <xf numFmtId="165" fontId="3" fillId="0" borderId="3" xfId="4" applyNumberFormat="1" applyFont="1" applyFill="1" applyBorder="1" applyAlignment="1">
      <alignment horizontal="center" vertical="center" wrapText="1"/>
    </xf>
    <xf numFmtId="165" fontId="3" fillId="0" borderId="12" xfId="4" applyNumberFormat="1" applyFont="1" applyFill="1" applyBorder="1" applyAlignment="1">
      <alignment horizontal="center" vertical="center"/>
    </xf>
    <xf numFmtId="165" fontId="3" fillId="0" borderId="8" xfId="4" applyNumberFormat="1" applyFont="1" applyFill="1" applyBorder="1" applyAlignment="1">
      <alignment horizontal="center" vertical="center"/>
    </xf>
    <xf numFmtId="165" fontId="3" fillId="0" borderId="7" xfId="4" applyNumberFormat="1" applyFont="1" applyFill="1" applyBorder="1" applyAlignment="1">
      <alignment horizontal="center" vertical="center"/>
    </xf>
    <xf numFmtId="165" fontId="5" fillId="0" borderId="9" xfId="6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165" fontId="10" fillId="0" borderId="9" xfId="6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wrapText="1"/>
    </xf>
    <xf numFmtId="0" fontId="5" fillId="0" borderId="13" xfId="6" applyFont="1" applyFill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11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5" fontId="5" fillId="3" borderId="10" xfId="6" applyNumberFormat="1" applyFont="1" applyFill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/>
    </xf>
    <xf numFmtId="165" fontId="10" fillId="3" borderId="10" xfId="6" applyNumberFormat="1" applyFont="1" applyFill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/>
    </xf>
    <xf numFmtId="3" fontId="10" fillId="3" borderId="11" xfId="0" applyNumberFormat="1" applyFont="1" applyFill="1" applyBorder="1" applyAlignment="1">
      <alignment horizontal="center" vertical="center"/>
    </xf>
    <xf numFmtId="0" fontId="5" fillId="0" borderId="9" xfId="6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165" fontId="3" fillId="0" borderId="14" xfId="4" applyNumberFormat="1" applyFont="1" applyFill="1" applyBorder="1" applyAlignment="1">
      <alignment horizontal="center" vertical="center"/>
    </xf>
    <xf numFmtId="165" fontId="3" fillId="0" borderId="15" xfId="4" applyNumberFormat="1" applyFont="1" applyFill="1" applyBorder="1" applyAlignment="1">
      <alignment horizontal="center" vertical="center"/>
    </xf>
    <xf numFmtId="0" fontId="0" fillId="0" borderId="0" xfId="0" applyBorder="1"/>
    <xf numFmtId="165" fontId="3" fillId="0" borderId="16" xfId="4" applyNumberFormat="1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vertical="center"/>
    </xf>
    <xf numFmtId="0" fontId="16" fillId="4" borderId="0" xfId="0" applyFont="1" applyFill="1"/>
    <xf numFmtId="165" fontId="3" fillId="0" borderId="0" xfId="4" applyNumberFormat="1" applyFont="1" applyFill="1" applyBorder="1" applyAlignment="1">
      <alignment horizontal="center" vertical="center"/>
    </xf>
    <xf numFmtId="164" fontId="3" fillId="0" borderId="16" xfId="4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0" fontId="5" fillId="0" borderId="17" xfId="6" applyFont="1" applyFill="1" applyBorder="1" applyAlignment="1">
      <alignment horizontal="left" vertical="center"/>
    </xf>
    <xf numFmtId="0" fontId="5" fillId="0" borderId="9" xfId="6" applyFont="1" applyFill="1" applyBorder="1" applyAlignment="1">
      <alignment horizontal="left" vertical="center"/>
    </xf>
    <xf numFmtId="0" fontId="5" fillId="0" borderId="18" xfId="6" applyFont="1" applyFill="1" applyBorder="1" applyAlignment="1">
      <alignment horizontal="left" vertical="center"/>
    </xf>
    <xf numFmtId="3" fontId="10" fillId="3" borderId="19" xfId="6" applyNumberFormat="1" applyFont="1" applyFill="1" applyBorder="1" applyAlignment="1">
      <alignment horizontal="center" vertical="center" wrapText="1"/>
    </xf>
    <xf numFmtId="165" fontId="10" fillId="0" borderId="10" xfId="6" applyNumberFormat="1" applyFont="1" applyFill="1" applyBorder="1" applyAlignment="1">
      <alignment horizontal="center" vertical="center"/>
    </xf>
    <xf numFmtId="3" fontId="16" fillId="0" borderId="0" xfId="0" applyNumberFormat="1" applyFont="1"/>
    <xf numFmtId="0" fontId="5" fillId="3" borderId="11" xfId="0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165" fontId="5" fillId="3" borderId="9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 wrapText="1"/>
    </xf>
    <xf numFmtId="165" fontId="10" fillId="3" borderId="9" xfId="0" applyNumberFormat="1" applyFont="1" applyFill="1" applyBorder="1" applyAlignment="1">
      <alignment horizontal="center" vertical="center" wrapText="1"/>
    </xf>
    <xf numFmtId="165" fontId="13" fillId="3" borderId="10" xfId="6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5" fillId="0" borderId="0" xfId="0" applyFont="1" applyFill="1"/>
    <xf numFmtId="3" fontId="10" fillId="0" borderId="9" xfId="6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0" fillId="3" borderId="13" xfId="6" applyNumberFormat="1" applyFont="1" applyFill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vertical="center"/>
    </xf>
    <xf numFmtId="167" fontId="5" fillId="0" borderId="9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vertical="center"/>
    </xf>
    <xf numFmtId="167" fontId="10" fillId="3" borderId="9" xfId="6" applyNumberFormat="1" applyFont="1" applyFill="1" applyBorder="1" applyAlignment="1">
      <alignment horizontal="center" vertical="center" wrapText="1"/>
    </xf>
    <xf numFmtId="1" fontId="10" fillId="0" borderId="18" xfId="0" applyNumberFormat="1" applyFont="1" applyBorder="1" applyAlignment="1">
      <alignment vertical="center"/>
    </xf>
    <xf numFmtId="167" fontId="10" fillId="0" borderId="9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vertical="center"/>
    </xf>
    <xf numFmtId="167" fontId="5" fillId="0" borderId="13" xfId="0" applyNumberFormat="1" applyFont="1" applyBorder="1" applyAlignment="1">
      <alignment horizontal="center"/>
    </xf>
    <xf numFmtId="167" fontId="10" fillId="3" borderId="13" xfId="6" applyNumberFormat="1" applyFont="1" applyFill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vertical="center"/>
    </xf>
    <xf numFmtId="1" fontId="5" fillId="0" borderId="0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vertical="center"/>
    </xf>
    <xf numFmtId="1" fontId="5" fillId="0" borderId="13" xfId="0" applyNumberFormat="1" applyFont="1" applyBorder="1" applyAlignment="1">
      <alignment horizontal="center" vertical="top"/>
    </xf>
    <xf numFmtId="1" fontId="5" fillId="0" borderId="17" xfId="0" applyNumberFormat="1" applyFont="1" applyBorder="1" applyAlignment="1">
      <alignment horizontal="center" vertical="top"/>
    </xf>
    <xf numFmtId="1" fontId="5" fillId="0" borderId="18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7" fontId="10" fillId="0" borderId="9" xfId="6" applyNumberFormat="1" applyFont="1" applyFill="1" applyBorder="1" applyAlignment="1">
      <alignment horizontal="center" vertical="center" wrapText="1"/>
    </xf>
    <xf numFmtId="166" fontId="10" fillId="0" borderId="9" xfId="6" applyNumberFormat="1" applyFont="1" applyFill="1" applyBorder="1" applyAlignment="1">
      <alignment horizontal="center" vertical="center" wrapText="1"/>
    </xf>
    <xf numFmtId="164" fontId="5" fillId="0" borderId="9" xfId="7" applyNumberFormat="1" applyFont="1" applyFill="1" applyBorder="1" applyAlignment="1">
      <alignment horizontal="center" vertical="center"/>
    </xf>
    <xf numFmtId="3" fontId="5" fillId="0" borderId="11" xfId="7" applyNumberFormat="1" applyFont="1" applyFill="1" applyBorder="1" applyAlignment="1">
      <alignment horizontal="center" vertical="center"/>
    </xf>
    <xf numFmtId="164" fontId="10" fillId="0" borderId="9" xfId="7" applyNumberFormat="1" applyFont="1" applyFill="1" applyBorder="1" applyAlignment="1">
      <alignment horizontal="center" vertical="center"/>
    </xf>
    <xf numFmtId="3" fontId="10" fillId="0" borderId="11" xfId="7" applyNumberFormat="1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3" fontId="5" fillId="0" borderId="9" xfId="6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top"/>
    </xf>
    <xf numFmtId="3" fontId="10" fillId="3" borderId="0" xfId="6" applyNumberFormat="1" applyFont="1" applyFill="1" applyBorder="1" applyAlignment="1">
      <alignment horizontal="center" vertical="center" wrapText="1"/>
    </xf>
    <xf numFmtId="0" fontId="5" fillId="3" borderId="11" xfId="6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7" fontId="10" fillId="0" borderId="0" xfId="6" applyNumberFormat="1" applyFont="1" applyFill="1" applyBorder="1" applyAlignment="1">
      <alignment horizontal="center" vertical="center" wrapText="1"/>
    </xf>
    <xf numFmtId="166" fontId="10" fillId="0" borderId="0" xfId="6" applyNumberFormat="1" applyFont="1" applyFill="1" applyBorder="1" applyAlignment="1">
      <alignment horizontal="center" vertical="center" wrapText="1"/>
    </xf>
    <xf numFmtId="3" fontId="10" fillId="0" borderId="0" xfId="6" applyNumberFormat="1" applyFont="1" applyFill="1" applyBorder="1" applyAlignment="1">
      <alignment horizontal="center" vertical="center" wrapText="1"/>
    </xf>
    <xf numFmtId="0" fontId="5" fillId="3" borderId="20" xfId="6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9" xfId="6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165" fontId="10" fillId="3" borderId="0" xfId="0" applyNumberFormat="1" applyFont="1" applyFill="1" applyBorder="1" applyAlignment="1">
      <alignment horizontal="center" vertical="center" wrapText="1"/>
    </xf>
    <xf numFmtId="164" fontId="10" fillId="0" borderId="0" xfId="7" applyNumberFormat="1" applyFont="1" applyFill="1" applyBorder="1" applyAlignment="1">
      <alignment horizontal="center" vertical="center"/>
    </xf>
    <xf numFmtId="3" fontId="10" fillId="0" borderId="0" xfId="7" applyNumberFormat="1" applyFont="1" applyFill="1" applyBorder="1" applyAlignment="1">
      <alignment horizontal="center" vertical="center"/>
    </xf>
    <xf numFmtId="166" fontId="5" fillId="0" borderId="9" xfId="6" applyNumberFormat="1" applyFont="1" applyFill="1" applyBorder="1" applyAlignment="1">
      <alignment horizontal="center" vertical="center"/>
    </xf>
    <xf numFmtId="164" fontId="5" fillId="0" borderId="9" xfId="6" applyNumberFormat="1" applyFont="1" applyFill="1" applyBorder="1" applyAlignment="1">
      <alignment horizontal="center" vertical="center" wrapText="1"/>
    </xf>
    <xf numFmtId="164" fontId="10" fillId="0" borderId="13" xfId="7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5" fillId="0" borderId="13" xfId="7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left" vertical="center"/>
    </xf>
    <xf numFmtId="165" fontId="10" fillId="0" borderId="0" xfId="6" applyNumberFormat="1" applyFont="1" applyFill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9" xfId="6" applyFont="1" applyFill="1" applyBorder="1" applyAlignment="1">
      <alignment horizontal="center" vertical="center"/>
    </xf>
    <xf numFmtId="166" fontId="10" fillId="0" borderId="9" xfId="6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vertical="top" wrapText="1"/>
    </xf>
    <xf numFmtId="1" fontId="5" fillId="0" borderId="9" xfId="0" applyNumberFormat="1" applyFont="1" applyFill="1" applyBorder="1" applyAlignment="1">
      <alignment vertical="top" wrapText="1"/>
    </xf>
    <xf numFmtId="1" fontId="5" fillId="0" borderId="13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vertical="top" wrapText="1"/>
    </xf>
    <xf numFmtId="167" fontId="5" fillId="0" borderId="9" xfId="0" applyNumberFormat="1" applyFont="1" applyBorder="1" applyAlignment="1" applyProtection="1">
      <alignment horizontal="center"/>
      <protection hidden="1"/>
    </xf>
    <xf numFmtId="167" fontId="10" fillId="0" borderId="9" xfId="0" applyNumberFormat="1" applyFont="1" applyBorder="1" applyAlignment="1" applyProtection="1">
      <alignment horizontal="center"/>
      <protection hidden="1"/>
    </xf>
    <xf numFmtId="1" fontId="10" fillId="0" borderId="9" xfId="0" applyNumberFormat="1" applyFont="1" applyBorder="1" applyAlignment="1">
      <alignment vertical="center"/>
    </xf>
    <xf numFmtId="2" fontId="10" fillId="0" borderId="0" xfId="0" applyNumberFormat="1" applyFont="1" applyBorder="1" applyAlignment="1">
      <alignment horizontal="center"/>
    </xf>
    <xf numFmtId="1" fontId="5" fillId="0" borderId="13" xfId="0" applyNumberFormat="1" applyFont="1" applyFill="1" applyBorder="1" applyAlignment="1">
      <alignment horizontal="center" vertical="top"/>
    </xf>
    <xf numFmtId="1" fontId="5" fillId="0" borderId="18" xfId="0" applyNumberFormat="1" applyFont="1" applyFill="1" applyBorder="1" applyAlignment="1">
      <alignment horizontal="center" vertical="top"/>
    </xf>
    <xf numFmtId="1" fontId="5" fillId="0" borderId="20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10" fillId="0" borderId="0" xfId="6" applyFont="1" applyFill="1" applyBorder="1" applyAlignment="1">
      <alignment horizontal="center" vertical="center"/>
    </xf>
    <xf numFmtId="166" fontId="10" fillId="0" borderId="0" xfId="6" applyNumberFormat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165" fontId="10" fillId="0" borderId="3" xfId="4" applyNumberFormat="1" applyFont="1" applyFill="1" applyBorder="1" applyAlignment="1">
      <alignment horizontal="center" vertical="center" wrapText="1"/>
    </xf>
    <xf numFmtId="164" fontId="10" fillId="0" borderId="4" xfId="4" applyNumberFormat="1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4" fillId="0" borderId="0" xfId="0" applyFont="1"/>
    <xf numFmtId="0" fontId="10" fillId="0" borderId="5" xfId="4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vertical="center"/>
    </xf>
    <xf numFmtId="0" fontId="10" fillId="0" borderId="7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vertical="center"/>
    </xf>
    <xf numFmtId="0" fontId="10" fillId="0" borderId="7" xfId="4" applyFont="1" applyFill="1" applyBorder="1" applyAlignment="1">
      <alignment vertical="center"/>
    </xf>
    <xf numFmtId="165" fontId="10" fillId="0" borderId="12" xfId="4" applyNumberFormat="1" applyFont="1" applyFill="1" applyBorder="1" applyAlignment="1">
      <alignment horizontal="center" vertical="center"/>
    </xf>
    <xf numFmtId="165" fontId="10" fillId="0" borderId="8" xfId="4" applyNumberFormat="1" applyFont="1" applyFill="1" applyBorder="1" applyAlignment="1">
      <alignment horizontal="center" vertical="center"/>
    </xf>
    <xf numFmtId="165" fontId="10" fillId="0" borderId="7" xfId="4" applyNumberFormat="1" applyFont="1" applyFill="1" applyBorder="1" applyAlignment="1">
      <alignment horizontal="center" vertical="center"/>
    </xf>
    <xf numFmtId="164" fontId="10" fillId="0" borderId="8" xfId="4" applyNumberFormat="1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/>
    </xf>
    <xf numFmtId="0" fontId="10" fillId="0" borderId="16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165" fontId="10" fillId="0" borderId="16" xfId="4" applyNumberFormat="1" applyFont="1" applyFill="1" applyBorder="1" applyAlignment="1">
      <alignment horizontal="center" vertical="center"/>
    </xf>
    <xf numFmtId="164" fontId="10" fillId="0" borderId="16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>
      <alignment horizontal="center" vertical="center"/>
    </xf>
    <xf numFmtId="0" fontId="7" fillId="0" borderId="0" xfId="0" applyFont="1"/>
    <xf numFmtId="165" fontId="5" fillId="3" borderId="22" xfId="6" applyNumberFormat="1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0" fontId="5" fillId="3" borderId="9" xfId="4" applyFont="1" applyFill="1" applyBorder="1" applyAlignment="1">
      <alignment horizontal="center" vertical="center"/>
    </xf>
    <xf numFmtId="165" fontId="5" fillId="3" borderId="20" xfId="6" applyNumberFormat="1" applyFont="1" applyFill="1" applyBorder="1" applyAlignment="1">
      <alignment horizontal="center" vertical="center" wrapText="1"/>
    </xf>
    <xf numFmtId="165" fontId="10" fillId="3" borderId="20" xfId="6" applyNumberFormat="1" applyFont="1" applyFill="1" applyBorder="1" applyAlignment="1">
      <alignment horizontal="center" vertical="center" wrapText="1"/>
    </xf>
    <xf numFmtId="165" fontId="5" fillId="0" borderId="24" xfId="6" applyNumberFormat="1" applyFont="1" applyFill="1" applyBorder="1" applyAlignment="1">
      <alignment horizontal="center" vertical="center" wrapText="1"/>
    </xf>
    <xf numFmtId="164" fontId="5" fillId="0" borderId="21" xfId="3" applyNumberFormat="1" applyFont="1" applyFill="1" applyBorder="1" applyAlignment="1">
      <alignment horizontal="center" vertical="center"/>
    </xf>
    <xf numFmtId="3" fontId="5" fillId="0" borderId="25" xfId="3" applyNumberFormat="1" applyFont="1" applyFill="1" applyBorder="1" applyAlignment="1">
      <alignment horizontal="center" vertical="center"/>
    </xf>
    <xf numFmtId="165" fontId="5" fillId="0" borderId="10" xfId="6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165" fontId="10" fillId="3" borderId="0" xfId="6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top"/>
    </xf>
    <xf numFmtId="1" fontId="5" fillId="0" borderId="18" xfId="0" applyNumberFormat="1" applyFont="1" applyBorder="1" applyAlignment="1">
      <alignment horizontal="center" vertical="top"/>
    </xf>
    <xf numFmtId="0" fontId="5" fillId="0" borderId="17" xfId="6" applyFont="1" applyFill="1" applyBorder="1" applyAlignment="1">
      <alignment horizontal="center" vertical="top"/>
    </xf>
    <xf numFmtId="0" fontId="5" fillId="0" borderId="18" xfId="6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5" fillId="0" borderId="13" xfId="6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3" fontId="10" fillId="3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top"/>
    </xf>
    <xf numFmtId="167" fontId="10" fillId="3" borderId="0" xfId="6" applyNumberFormat="1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top"/>
    </xf>
    <xf numFmtId="3" fontId="14" fillId="0" borderId="0" xfId="0" applyNumberFormat="1" applyFont="1"/>
    <xf numFmtId="0" fontId="0" fillId="0" borderId="0" xfId="0" applyFill="1"/>
    <xf numFmtId="165" fontId="0" fillId="0" borderId="0" xfId="0" applyNumberFormat="1"/>
    <xf numFmtId="3" fontId="18" fillId="0" borderId="0" xfId="0" applyNumberFormat="1" applyFont="1"/>
    <xf numFmtId="0" fontId="18" fillId="0" borderId="0" xfId="0" applyFont="1"/>
    <xf numFmtId="0" fontId="5" fillId="3" borderId="13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 vertical="top"/>
    </xf>
    <xf numFmtId="0" fontId="15" fillId="0" borderId="0" xfId="0" applyFont="1"/>
    <xf numFmtId="0" fontId="37" fillId="0" borderId="0" xfId="0" applyFont="1"/>
    <xf numFmtId="0" fontId="37" fillId="0" borderId="19" xfId="0" applyFont="1" applyBorder="1"/>
    <xf numFmtId="0" fontId="5" fillId="0" borderId="9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1" fontId="5" fillId="0" borderId="21" xfId="3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left" vertical="center" wrapText="1"/>
    </xf>
    <xf numFmtId="165" fontId="5" fillId="0" borderId="21" xfId="3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165" fontId="5" fillId="3" borderId="11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top" wrapText="1"/>
    </xf>
    <xf numFmtId="165" fontId="10" fillId="3" borderId="11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65" fontId="9" fillId="3" borderId="9" xfId="6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left" vertical="center" wrapText="1" indent="1"/>
    </xf>
    <xf numFmtId="1" fontId="9" fillId="0" borderId="9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2" fillId="0" borderId="0" xfId="4"/>
    <xf numFmtId="165" fontId="2" fillId="0" borderId="0" xfId="4" applyNumberFormat="1" applyAlignment="1">
      <alignment horizontal="center"/>
    </xf>
    <xf numFmtId="0" fontId="2" fillId="0" borderId="0" xfId="4" applyFill="1"/>
    <xf numFmtId="0" fontId="23" fillId="0" borderId="0" xfId="0" applyFont="1" applyAlignment="1">
      <alignment horizontal="right"/>
    </xf>
    <xf numFmtId="0" fontId="25" fillId="0" borderId="0" xfId="0" applyFont="1"/>
    <xf numFmtId="0" fontId="26" fillId="0" borderId="0" xfId="0" applyFont="1"/>
    <xf numFmtId="0" fontId="27" fillId="3" borderId="0" xfId="5" applyFont="1" applyFill="1" applyBorder="1"/>
    <xf numFmtId="0" fontId="0" fillId="3" borderId="0" xfId="0" applyFill="1" applyBorder="1"/>
    <xf numFmtId="0" fontId="2" fillId="0" borderId="0" xfId="5"/>
    <xf numFmtId="0" fontId="2" fillId="0" borderId="0" xfId="4" applyBorder="1"/>
    <xf numFmtId="0" fontId="5" fillId="3" borderId="0" xfId="0" applyFont="1" applyFill="1" applyBorder="1" applyAlignment="1">
      <alignment horizontal="center"/>
    </xf>
    <xf numFmtId="0" fontId="11" fillId="3" borderId="0" xfId="5" applyFont="1" applyFill="1" applyBorder="1"/>
    <xf numFmtId="0" fontId="6" fillId="3" borderId="0" xfId="0" applyFont="1" applyFill="1" applyBorder="1" applyAlignment="1">
      <alignment horizontal="center"/>
    </xf>
    <xf numFmtId="0" fontId="12" fillId="0" borderId="0" xfId="0" applyFont="1"/>
    <xf numFmtId="0" fontId="29" fillId="3" borderId="0" xfId="0" applyFont="1" applyFill="1" applyBorder="1"/>
    <xf numFmtId="0" fontId="25" fillId="3" borderId="0" xfId="0" applyFont="1" applyFill="1" applyBorder="1"/>
    <xf numFmtId="0" fontId="2" fillId="3" borderId="0" xfId="4" applyFill="1" applyBorder="1"/>
    <xf numFmtId="0" fontId="28" fillId="3" borderId="0" xfId="0" applyFont="1" applyFill="1" applyBorder="1"/>
    <xf numFmtId="0" fontId="15" fillId="3" borderId="0" xfId="0" applyFont="1" applyFill="1" applyBorder="1"/>
    <xf numFmtId="0" fontId="12" fillId="3" borderId="0" xfId="0" applyFont="1" applyFill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 applyFill="1"/>
    <xf numFmtId="0" fontId="28" fillId="0" borderId="0" xfId="0" applyFont="1" applyFill="1"/>
    <xf numFmtId="1" fontId="5" fillId="0" borderId="17" xfId="0" applyNumberFormat="1" applyFont="1" applyFill="1" applyBorder="1" applyAlignment="1">
      <alignment horizontal="center" vertical="top"/>
    </xf>
    <xf numFmtId="0" fontId="5" fillId="0" borderId="28" xfId="3" applyFont="1" applyFill="1" applyBorder="1" applyAlignment="1">
      <alignment horizontal="center" vertical="top"/>
    </xf>
    <xf numFmtId="3" fontId="5" fillId="0" borderId="29" xfId="6" applyNumberFormat="1" applyFont="1" applyFill="1" applyBorder="1" applyAlignment="1">
      <alignment horizontal="center" vertical="center" wrapText="1"/>
    </xf>
    <xf numFmtId="0" fontId="5" fillId="0" borderId="30" xfId="3" applyFont="1" applyFill="1" applyBorder="1" applyAlignment="1">
      <alignment horizontal="center" vertical="top"/>
    </xf>
    <xf numFmtId="0" fontId="5" fillId="0" borderId="31" xfId="3" applyFont="1" applyFill="1" applyBorder="1" applyAlignment="1">
      <alignment horizontal="center" vertical="top"/>
    </xf>
    <xf numFmtId="0" fontId="5" fillId="0" borderId="32" xfId="3" applyFont="1" applyFill="1" applyBorder="1" applyAlignment="1">
      <alignment horizontal="center" vertical="top"/>
    </xf>
    <xf numFmtId="1" fontId="10" fillId="0" borderId="0" xfId="0" applyNumberFormat="1" applyFont="1" applyBorder="1" applyAlignment="1">
      <alignment horizontal="left" vertical="top" indent="1"/>
    </xf>
    <xf numFmtId="0" fontId="23" fillId="0" borderId="0" xfId="0" applyFont="1" applyFill="1" applyAlignment="1">
      <alignment horizontal="right"/>
    </xf>
    <xf numFmtId="1" fontId="5" fillId="0" borderId="19" xfId="0" applyNumberFormat="1" applyFont="1" applyBorder="1" applyAlignment="1">
      <alignment horizontal="center" vertical="center"/>
    </xf>
    <xf numFmtId="3" fontId="5" fillId="3" borderId="19" xfId="6" applyNumberFormat="1" applyFont="1" applyFill="1" applyBorder="1" applyAlignment="1">
      <alignment horizontal="center" vertical="center" wrapText="1"/>
    </xf>
    <xf numFmtId="165" fontId="5" fillId="0" borderId="0" xfId="6" applyNumberFormat="1" applyFont="1" applyFill="1" applyBorder="1" applyAlignment="1">
      <alignment horizontal="center" vertical="center" wrapText="1"/>
    </xf>
    <xf numFmtId="3" fontId="5" fillId="0" borderId="0" xfId="6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/>
    </xf>
    <xf numFmtId="3" fontId="5" fillId="3" borderId="0" xfId="6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165" fontId="5" fillId="3" borderId="0" xfId="6" applyNumberFormat="1" applyFont="1" applyFill="1" applyBorder="1" applyAlignment="1">
      <alignment horizontal="center" vertical="center" wrapText="1"/>
    </xf>
    <xf numFmtId="164" fontId="5" fillId="0" borderId="0" xfId="7" applyNumberFormat="1" applyFont="1" applyFill="1" applyBorder="1" applyAlignment="1">
      <alignment horizontal="center" vertical="center"/>
    </xf>
    <xf numFmtId="3" fontId="5" fillId="0" borderId="0" xfId="7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top" wrapText="1"/>
    </xf>
    <xf numFmtId="165" fontId="5" fillId="0" borderId="0" xfId="6" applyNumberFormat="1" applyFont="1" applyFill="1" applyBorder="1" applyAlignment="1">
      <alignment horizontal="center" vertical="center"/>
    </xf>
    <xf numFmtId="0" fontId="21" fillId="0" borderId="0" xfId="0" applyFont="1" applyBorder="1"/>
    <xf numFmtId="0" fontId="6" fillId="3" borderId="0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165" fontId="5" fillId="3" borderId="19" xfId="0" applyNumberFormat="1" applyFont="1" applyFill="1" applyBorder="1" applyAlignment="1">
      <alignment horizontal="center" vertical="center" wrapText="1"/>
    </xf>
    <xf numFmtId="0" fontId="16" fillId="5" borderId="0" xfId="0" applyFont="1" applyFill="1"/>
    <xf numFmtId="0" fontId="19" fillId="6" borderId="0" xfId="0" applyFont="1" applyFill="1"/>
    <xf numFmtId="1" fontId="10" fillId="0" borderId="33" xfId="6" applyNumberFormat="1" applyFont="1" applyFill="1" applyBorder="1" applyAlignment="1">
      <alignment horizontal="center" vertical="center"/>
    </xf>
    <xf numFmtId="1" fontId="5" fillId="3" borderId="9" xfId="0" applyNumberFormat="1" applyFont="1" applyFill="1" applyBorder="1" applyAlignment="1">
      <alignment horizontal="center" vertical="center"/>
    </xf>
    <xf numFmtId="166" fontId="5" fillId="3" borderId="9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>
      <alignment horizontal="center" vertical="center"/>
    </xf>
    <xf numFmtId="0" fontId="42" fillId="0" borderId="0" xfId="0" applyFont="1"/>
    <xf numFmtId="0" fontId="42" fillId="0" borderId="9" xfId="6" applyFont="1" applyFill="1" applyBorder="1" applyAlignment="1">
      <alignment horizontal="center" vertical="center"/>
    </xf>
    <xf numFmtId="0" fontId="41" fillId="0" borderId="0" xfId="0" applyFont="1"/>
    <xf numFmtId="0" fontId="43" fillId="0" borderId="0" xfId="0" applyFont="1"/>
    <xf numFmtId="165" fontId="10" fillId="3" borderId="19" xfId="6" applyNumberFormat="1" applyFont="1" applyFill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7" fillId="0" borderId="0" xfId="0" applyFont="1" applyFill="1"/>
    <xf numFmtId="0" fontId="42" fillId="0" borderId="0" xfId="0" applyFont="1" applyFill="1"/>
    <xf numFmtId="0" fontId="8" fillId="0" borderId="0" xfId="0" applyFont="1"/>
    <xf numFmtId="0" fontId="16" fillId="0" borderId="0" xfId="0" applyFont="1" applyFill="1"/>
    <xf numFmtId="0" fontId="19" fillId="0" borderId="0" xfId="0" applyFont="1" applyFill="1"/>
    <xf numFmtId="165" fontId="10" fillId="0" borderId="14" xfId="4" applyNumberFormat="1" applyFont="1" applyFill="1" applyBorder="1" applyAlignment="1">
      <alignment horizontal="center" vertical="center"/>
    </xf>
    <xf numFmtId="165" fontId="10" fillId="0" borderId="15" xfId="4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5" fillId="0" borderId="17" xfId="0" applyFont="1" applyBorder="1" applyAlignment="1">
      <alignment horizontal="center" vertical="top"/>
    </xf>
    <xf numFmtId="0" fontId="5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vertical="center" wrapText="1"/>
    </xf>
    <xf numFmtId="0" fontId="44" fillId="0" borderId="9" xfId="0" applyFont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44" fillId="0" borderId="18" xfId="0" applyFont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center"/>
    </xf>
    <xf numFmtId="167" fontId="5" fillId="0" borderId="9" xfId="0" applyNumberFormat="1" applyFont="1" applyFill="1" applyBorder="1" applyAlignment="1">
      <alignment horizontal="center"/>
    </xf>
    <xf numFmtId="166" fontId="5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1" fontId="5" fillId="0" borderId="18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8" fillId="0" borderId="19" xfId="1" applyFont="1" applyFill="1" applyBorder="1" applyAlignment="1">
      <alignment horizontal="center" vertical="center"/>
    </xf>
    <xf numFmtId="2" fontId="19" fillId="0" borderId="19" xfId="1" applyNumberFormat="1" applyFont="1" applyFill="1" applyBorder="1" applyAlignment="1">
      <alignment horizontal="center"/>
    </xf>
    <xf numFmtId="0" fontId="8" fillId="0" borderId="19" xfId="1" applyFont="1" applyFill="1" applyBorder="1" applyAlignment="1">
      <alignment horizontal="left" vertical="center" wrapText="1"/>
    </xf>
    <xf numFmtId="165" fontId="8" fillId="0" borderId="19" xfId="1" applyNumberFormat="1" applyFont="1" applyFill="1" applyBorder="1" applyAlignment="1">
      <alignment horizontal="center" vertical="center" wrapText="1"/>
    </xf>
    <xf numFmtId="165" fontId="19" fillId="0" borderId="19" xfId="1" applyNumberFormat="1" applyFont="1" applyFill="1" applyBorder="1" applyAlignment="1">
      <alignment horizontal="center" vertical="center" wrapText="1"/>
    </xf>
    <xf numFmtId="164" fontId="8" fillId="0" borderId="19" xfId="1" applyNumberFormat="1" applyFont="1" applyFill="1" applyBorder="1" applyAlignment="1">
      <alignment horizontal="center" vertical="center"/>
    </xf>
    <xf numFmtId="3" fontId="8" fillId="0" borderId="19" xfId="1" applyNumberFormat="1" applyFont="1" applyFill="1" applyBorder="1" applyAlignment="1">
      <alignment horizontal="center" vertical="center"/>
    </xf>
    <xf numFmtId="3" fontId="19" fillId="0" borderId="19" xfId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/>
    </xf>
    <xf numFmtId="0" fontId="10" fillId="0" borderId="9" xfId="0" applyFont="1" applyBorder="1" applyAlignment="1">
      <alignment vertical="top" wrapText="1"/>
    </xf>
    <xf numFmtId="165" fontId="5" fillId="3" borderId="1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5" fillId="0" borderId="27" xfId="3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top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3" borderId="9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3" borderId="17" xfId="0" applyFont="1" applyFill="1" applyBorder="1" applyAlignment="1">
      <alignment vertical="top" wrapText="1"/>
    </xf>
    <xf numFmtId="165" fontId="5" fillId="3" borderId="23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vertical="top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top" wrapText="1"/>
    </xf>
    <xf numFmtId="0" fontId="5" fillId="3" borderId="13" xfId="0" applyFont="1" applyFill="1" applyBorder="1" applyAlignment="1">
      <alignment vertical="center" wrapText="1"/>
    </xf>
    <xf numFmtId="165" fontId="10" fillId="0" borderId="3" xfId="4" applyNumberFormat="1" applyFont="1" applyFill="1" applyBorder="1" applyAlignment="1">
      <alignment horizontal="center" vertical="center"/>
    </xf>
    <xf numFmtId="164" fontId="10" fillId="0" borderId="3" xfId="4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top"/>
    </xf>
    <xf numFmtId="165" fontId="5" fillId="3" borderId="19" xfId="6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3" fontId="5" fillId="3" borderId="34" xfId="0" applyNumberFormat="1" applyFont="1" applyFill="1" applyBorder="1" applyAlignment="1">
      <alignment horizontal="center" vertical="center"/>
    </xf>
    <xf numFmtId="3" fontId="5" fillId="3" borderId="13" xfId="6" applyNumberFormat="1" applyFont="1" applyFill="1" applyBorder="1" applyAlignment="1">
      <alignment horizontal="center" vertical="center" wrapText="1"/>
    </xf>
    <xf numFmtId="166" fontId="5" fillId="0" borderId="19" xfId="0" applyNumberFormat="1" applyFont="1" applyBorder="1" applyAlignment="1">
      <alignment horizontal="center" vertical="center"/>
    </xf>
    <xf numFmtId="165" fontId="5" fillId="3" borderId="34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top"/>
    </xf>
    <xf numFmtId="0" fontId="41" fillId="0" borderId="32" xfId="0" applyFont="1" applyBorder="1" applyAlignment="1">
      <alignment horizontal="left" vertical="center"/>
    </xf>
    <xf numFmtId="0" fontId="41" fillId="0" borderId="32" xfId="0" applyFont="1" applyFill="1" applyBorder="1" applyAlignment="1">
      <alignment horizontal="left" vertical="center"/>
    </xf>
    <xf numFmtId="0" fontId="10" fillId="0" borderId="3" xfId="4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top"/>
    </xf>
    <xf numFmtId="166" fontId="10" fillId="0" borderId="0" xfId="0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center"/>
    </xf>
    <xf numFmtId="1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/>
    </xf>
    <xf numFmtId="3" fontId="5" fillId="0" borderId="0" xfId="3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left" vertical="center" wrapText="1"/>
    </xf>
    <xf numFmtId="0" fontId="48" fillId="3" borderId="9" xfId="0" applyFont="1" applyFill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/>
    </xf>
    <xf numFmtId="0" fontId="48" fillId="0" borderId="9" xfId="0" applyNumberFormat="1" applyFont="1" applyBorder="1" applyAlignment="1">
      <alignment horizontal="center"/>
    </xf>
    <xf numFmtId="2" fontId="49" fillId="0" borderId="0" xfId="0" applyNumberFormat="1" applyFont="1" applyBorder="1" applyAlignment="1">
      <alignment horizontal="center"/>
    </xf>
    <xf numFmtId="0" fontId="48" fillId="3" borderId="11" xfId="0" applyFont="1" applyFill="1" applyBorder="1" applyAlignment="1">
      <alignment horizontal="center" vertical="center"/>
    </xf>
    <xf numFmtId="0" fontId="21" fillId="0" borderId="0" xfId="0" applyFont="1"/>
    <xf numFmtId="1" fontId="5" fillId="0" borderId="11" xfId="0" applyNumberFormat="1" applyFont="1" applyBorder="1" applyAlignment="1">
      <alignment horizontal="center"/>
    </xf>
    <xf numFmtId="3" fontId="37" fillId="0" borderId="0" xfId="0" applyNumberFormat="1" applyFont="1"/>
    <xf numFmtId="0" fontId="5" fillId="0" borderId="13" xfId="6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5" fillId="0" borderId="0" xfId="4" applyFont="1" applyAlignment="1">
      <alignment horizontal="left"/>
    </xf>
    <xf numFmtId="0" fontId="0" fillId="3" borderId="0" xfId="0" applyFill="1" applyBorder="1" applyAlignment="1">
      <alignment horizontal="left"/>
    </xf>
    <xf numFmtId="0" fontId="25" fillId="3" borderId="0" xfId="0" applyFont="1" applyFill="1" applyBorder="1" applyAlignment="1">
      <alignment horizontal="left"/>
    </xf>
    <xf numFmtId="0" fontId="2" fillId="3" borderId="0" xfId="4" applyFill="1" applyBorder="1" applyAlignment="1">
      <alignment horizontal="left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8" fillId="3" borderId="0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center" vertical="top"/>
    </xf>
    <xf numFmtId="0" fontId="51" fillId="0" borderId="0" xfId="0" applyFont="1" applyFill="1"/>
    <xf numFmtId="0" fontId="52" fillId="0" borderId="0" xfId="0" applyFont="1"/>
    <xf numFmtId="0" fontId="14" fillId="0" borderId="35" xfId="0" applyFont="1" applyBorder="1"/>
    <xf numFmtId="0" fontId="52" fillId="0" borderId="0" xfId="0" applyFont="1" applyFill="1"/>
    <xf numFmtId="0" fontId="51" fillId="0" borderId="0" xfId="0" applyFont="1"/>
    <xf numFmtId="3" fontId="51" fillId="0" borderId="0" xfId="0" applyNumberFormat="1" applyFont="1"/>
    <xf numFmtId="0" fontId="21" fillId="3" borderId="0" xfId="0" applyFont="1" applyFill="1"/>
    <xf numFmtId="0" fontId="15" fillId="0" borderId="32" xfId="0" applyFont="1" applyBorder="1"/>
    <xf numFmtId="0" fontId="8" fillId="0" borderId="0" xfId="0" applyFont="1" applyBorder="1"/>
    <xf numFmtId="0" fontId="42" fillId="3" borderId="11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51" fillId="0" borderId="3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 indent="1"/>
    </xf>
    <xf numFmtId="165" fontId="13" fillId="3" borderId="0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9" fillId="0" borderId="0" xfId="0" applyFont="1"/>
    <xf numFmtId="0" fontId="50" fillId="0" borderId="0" xfId="0" applyFont="1"/>
    <xf numFmtId="3" fontId="51" fillId="0" borderId="32" xfId="0" applyNumberFormat="1" applyFont="1" applyBorder="1" applyAlignment="1">
      <alignment horizontal="left" vertical="center"/>
    </xf>
    <xf numFmtId="3" fontId="14" fillId="0" borderId="0" xfId="0" applyNumberFormat="1" applyFont="1" applyAlignment="1"/>
    <xf numFmtId="0" fontId="5" fillId="0" borderId="19" xfId="6" applyFont="1" applyFill="1" applyBorder="1" applyAlignment="1">
      <alignment horizontal="left" vertical="center"/>
    </xf>
    <xf numFmtId="165" fontId="5" fillId="0" borderId="19" xfId="6" applyNumberFormat="1" applyFont="1" applyFill="1" applyBorder="1" applyAlignment="1">
      <alignment horizontal="center" vertical="center"/>
    </xf>
    <xf numFmtId="0" fontId="37" fillId="0" borderId="0" xfId="0" applyFont="1" applyBorder="1"/>
    <xf numFmtId="1" fontId="42" fillId="0" borderId="0" xfId="0" applyNumberFormat="1" applyFont="1" applyBorder="1" applyAlignment="1">
      <alignment horizontal="center" vertical="top"/>
    </xf>
    <xf numFmtId="1" fontId="19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165" fontId="11" fillId="3" borderId="0" xfId="6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 vertical="center"/>
    </xf>
    <xf numFmtId="165" fontId="5" fillId="9" borderId="9" xfId="0" applyNumberFormat="1" applyFont="1" applyFill="1" applyBorder="1" applyAlignment="1">
      <alignment horizontal="center" vertical="center" wrapText="1"/>
    </xf>
    <xf numFmtId="0" fontId="51" fillId="9" borderId="0" xfId="0" applyFont="1" applyFill="1"/>
    <xf numFmtId="0" fontId="12" fillId="9" borderId="0" xfId="0" applyFont="1" applyFill="1"/>
    <xf numFmtId="0" fontId="0" fillId="9" borderId="0" xfId="0" applyFill="1"/>
    <xf numFmtId="1" fontId="5" fillId="0" borderId="17" xfId="0" applyNumberFormat="1" applyFont="1" applyFill="1" applyBorder="1" applyAlignment="1">
      <alignment horizontal="center" vertical="top"/>
    </xf>
    <xf numFmtId="1" fontId="5" fillId="0" borderId="13" xfId="0" applyNumberFormat="1" applyFont="1" applyBorder="1" applyAlignment="1">
      <alignment horizontal="center" vertical="top"/>
    </xf>
    <xf numFmtId="1" fontId="5" fillId="0" borderId="17" xfId="0" applyNumberFormat="1" applyFont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" fontId="5" fillId="0" borderId="13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3" borderId="13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 vertical="top"/>
    </xf>
    <xf numFmtId="0" fontId="5" fillId="3" borderId="1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top"/>
    </xf>
    <xf numFmtId="0" fontId="5" fillId="0" borderId="13" xfId="6" applyFont="1" applyFill="1" applyBorder="1" applyAlignment="1">
      <alignment horizontal="center" vertical="top"/>
    </xf>
    <xf numFmtId="0" fontId="5" fillId="9" borderId="1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left" vertical="center" wrapText="1"/>
    </xf>
    <xf numFmtId="165" fontId="11" fillId="9" borderId="10" xfId="6" applyNumberFormat="1" applyFont="1" applyFill="1" applyBorder="1" applyAlignment="1">
      <alignment horizontal="center" vertical="center" wrapText="1"/>
    </xf>
    <xf numFmtId="164" fontId="6" fillId="9" borderId="9" xfId="0" applyNumberFormat="1" applyFont="1" applyFill="1" applyBorder="1" applyAlignment="1">
      <alignment horizontal="center" vertical="center"/>
    </xf>
    <xf numFmtId="3" fontId="4" fillId="9" borderId="11" xfId="0" applyNumberFormat="1" applyFont="1" applyFill="1" applyBorder="1" applyAlignment="1">
      <alignment horizontal="center" vertical="center"/>
    </xf>
    <xf numFmtId="3" fontId="10" fillId="9" borderId="9" xfId="6" applyNumberFormat="1" applyFont="1" applyFill="1" applyBorder="1" applyAlignment="1">
      <alignment horizontal="center" vertical="center" wrapText="1"/>
    </xf>
    <xf numFmtId="3" fontId="49" fillId="9" borderId="0" xfId="0" applyNumberFormat="1" applyFont="1" applyFill="1"/>
    <xf numFmtId="0" fontId="49" fillId="9" borderId="0" xfId="0" applyFont="1" applyFill="1"/>
    <xf numFmtId="1" fontId="5" fillId="0" borderId="9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10" fillId="0" borderId="9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vertical="center"/>
    </xf>
    <xf numFmtId="167" fontId="5" fillId="0" borderId="9" xfId="6" applyNumberFormat="1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/>
    </xf>
    <xf numFmtId="167" fontId="5" fillId="0" borderId="13" xfId="0" applyNumberFormat="1" applyFont="1" applyFill="1" applyBorder="1" applyAlignment="1">
      <alignment horizontal="center"/>
    </xf>
    <xf numFmtId="167" fontId="10" fillId="0" borderId="13" xfId="6" applyNumberFormat="1" applyFont="1" applyFill="1" applyBorder="1" applyAlignment="1">
      <alignment horizontal="center" vertical="center" wrapText="1"/>
    </xf>
    <xf numFmtId="166" fontId="5" fillId="0" borderId="13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3" fontId="10" fillId="0" borderId="13" xfId="6" applyNumberFormat="1" applyFont="1" applyFill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/>
    </xf>
    <xf numFmtId="165" fontId="6" fillId="3" borderId="10" xfId="6" applyNumberFormat="1" applyFont="1" applyFill="1" applyBorder="1" applyAlignment="1">
      <alignment horizontal="center" vertical="center" wrapText="1"/>
    </xf>
    <xf numFmtId="165" fontId="8" fillId="0" borderId="18" xfId="1" applyNumberFormat="1" applyFont="1" applyFill="1" applyBorder="1" applyAlignment="1">
      <alignment horizontal="center" vertical="center" wrapText="1"/>
    </xf>
    <xf numFmtId="0" fontId="57" fillId="0" borderId="0" xfId="0" applyFont="1"/>
    <xf numFmtId="1" fontId="5" fillId="9" borderId="18" xfId="0" applyNumberFormat="1" applyFont="1" applyFill="1" applyBorder="1" applyAlignment="1">
      <alignment horizontal="center" vertical="top"/>
    </xf>
    <xf numFmtId="1" fontId="5" fillId="9" borderId="9" xfId="0" applyNumberFormat="1" applyFont="1" applyFill="1" applyBorder="1" applyAlignment="1">
      <alignment vertical="center"/>
    </xf>
    <xf numFmtId="167" fontId="5" fillId="9" borderId="9" xfId="0" applyNumberFormat="1" applyFont="1" applyFill="1" applyBorder="1" applyAlignment="1">
      <alignment horizontal="center"/>
    </xf>
    <xf numFmtId="167" fontId="10" fillId="9" borderId="9" xfId="6" applyNumberFormat="1" applyFont="1" applyFill="1" applyBorder="1" applyAlignment="1">
      <alignment horizontal="center" vertical="center" wrapText="1"/>
    </xf>
    <xf numFmtId="166" fontId="5" fillId="9" borderId="9" xfId="0" applyNumberFormat="1" applyFont="1" applyFill="1" applyBorder="1" applyAlignment="1">
      <alignment horizontal="center"/>
    </xf>
    <xf numFmtId="164" fontId="5" fillId="9" borderId="9" xfId="0" applyNumberFormat="1" applyFont="1" applyFill="1" applyBorder="1" applyAlignment="1">
      <alignment horizontal="center"/>
    </xf>
    <xf numFmtId="0" fontId="7" fillId="9" borderId="0" xfId="0" applyFont="1" applyFill="1"/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5" fillId="9" borderId="18" xfId="0" applyFont="1" applyFill="1" applyBorder="1" applyAlignment="1">
      <alignment horizontal="center" vertical="top"/>
    </xf>
    <xf numFmtId="165" fontId="10" fillId="9" borderId="10" xfId="6" applyNumberFormat="1" applyFont="1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/>
    </xf>
    <xf numFmtId="3" fontId="5" fillId="9" borderId="11" xfId="0" applyNumberFormat="1" applyFont="1" applyFill="1" applyBorder="1" applyAlignment="1">
      <alignment horizontal="center" vertical="center"/>
    </xf>
    <xf numFmtId="0" fontId="14" fillId="9" borderId="0" xfId="0" applyFont="1" applyFill="1"/>
    <xf numFmtId="0" fontId="42" fillId="9" borderId="0" xfId="0" applyFont="1" applyFill="1"/>
    <xf numFmtId="0" fontId="5" fillId="9" borderId="18" xfId="0" applyFont="1" applyFill="1" applyBorder="1" applyAlignment="1">
      <alignment horizontal="left" vertical="center" wrapText="1"/>
    </xf>
    <xf numFmtId="1" fontId="5" fillId="9" borderId="9" xfId="0" applyNumberFormat="1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left" vertical="center" wrapText="1"/>
    </xf>
    <xf numFmtId="165" fontId="5" fillId="9" borderId="10" xfId="6" applyNumberFormat="1" applyFont="1" applyFill="1" applyBorder="1" applyAlignment="1">
      <alignment horizontal="center" vertical="center" wrapText="1"/>
    </xf>
    <xf numFmtId="3" fontId="5" fillId="9" borderId="9" xfId="6" applyNumberFormat="1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vertical="top" wrapText="1"/>
    </xf>
    <xf numFmtId="165" fontId="10" fillId="9" borderId="11" xfId="0" applyNumberFormat="1" applyFont="1" applyFill="1" applyBorder="1" applyAlignment="1">
      <alignment horizontal="center" vertical="center" wrapText="1"/>
    </xf>
    <xf numFmtId="165" fontId="10" fillId="9" borderId="9" xfId="0" applyNumberFormat="1" applyFont="1" applyFill="1" applyBorder="1" applyAlignment="1">
      <alignment horizontal="center" vertical="center" wrapText="1"/>
    </xf>
    <xf numFmtId="164" fontId="10" fillId="9" borderId="9" xfId="0" applyNumberFormat="1" applyFont="1" applyFill="1" applyBorder="1" applyAlignment="1">
      <alignment horizontal="center" vertical="center"/>
    </xf>
    <xf numFmtId="3" fontId="10" fillId="9" borderId="11" xfId="0" applyNumberFormat="1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top"/>
    </xf>
    <xf numFmtId="3" fontId="7" fillId="9" borderId="0" xfId="0" applyNumberFormat="1" applyFont="1" applyFill="1"/>
    <xf numFmtId="3" fontId="0" fillId="9" borderId="0" xfId="0" applyNumberFormat="1" applyFill="1"/>
    <xf numFmtId="0" fontId="7" fillId="0" borderId="0" xfId="0" applyFont="1" applyBorder="1"/>
    <xf numFmtId="0" fontId="14" fillId="0" borderId="0" xfId="0" applyFont="1" applyBorder="1"/>
    <xf numFmtId="0" fontId="7" fillId="0" borderId="0" xfId="0" applyFont="1" applyFill="1" applyBorder="1"/>
    <xf numFmtId="0" fontId="10" fillId="0" borderId="13" xfId="4" applyFont="1" applyFill="1" applyBorder="1" applyAlignment="1">
      <alignment horizontal="center" vertical="center"/>
    </xf>
    <xf numFmtId="3" fontId="10" fillId="3" borderId="19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top" wrapText="1"/>
    </xf>
    <xf numFmtId="164" fontId="5" fillId="0" borderId="19" xfId="7" applyNumberFormat="1" applyFont="1" applyFill="1" applyBorder="1" applyAlignment="1">
      <alignment horizontal="center" vertical="center"/>
    </xf>
    <xf numFmtId="3" fontId="5" fillId="0" borderId="19" xfId="7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6" applyFont="1" applyFill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top"/>
    </xf>
    <xf numFmtId="1" fontId="5" fillId="0" borderId="19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center"/>
    </xf>
    <xf numFmtId="167" fontId="5" fillId="0" borderId="19" xfId="0" applyNumberFormat="1" applyFont="1" applyBorder="1" applyAlignment="1">
      <alignment horizontal="center"/>
    </xf>
    <xf numFmtId="166" fontId="5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53" xfId="3" applyFont="1" applyFill="1" applyBorder="1" applyAlignment="1">
      <alignment horizontal="center" vertical="center"/>
    </xf>
    <xf numFmtId="1" fontId="5" fillId="0" borderId="53" xfId="3" applyNumberFormat="1" applyFont="1" applyFill="1" applyBorder="1" applyAlignment="1">
      <alignment horizontal="center" vertical="center"/>
    </xf>
    <xf numFmtId="0" fontId="5" fillId="0" borderId="19" xfId="3" applyFont="1" applyFill="1" applyBorder="1" applyAlignment="1">
      <alignment horizontal="left" vertical="center" wrapText="1"/>
    </xf>
    <xf numFmtId="165" fontId="5" fillId="0" borderId="53" xfId="3" applyNumberFormat="1" applyFont="1" applyFill="1" applyBorder="1" applyAlignment="1">
      <alignment horizontal="center" vertical="center" wrapText="1"/>
    </xf>
    <xf numFmtId="165" fontId="5" fillId="0" borderId="53" xfId="6" applyNumberFormat="1" applyFont="1" applyFill="1" applyBorder="1" applyAlignment="1">
      <alignment horizontal="center" vertical="center" wrapText="1"/>
    </xf>
    <xf numFmtId="164" fontId="5" fillId="0" borderId="53" xfId="3" applyNumberFormat="1" applyFont="1" applyFill="1" applyBorder="1" applyAlignment="1">
      <alignment horizontal="center" vertical="center"/>
    </xf>
    <xf numFmtId="3" fontId="5" fillId="0" borderId="53" xfId="3" applyNumberFormat="1" applyFont="1" applyFill="1" applyBorder="1" applyAlignment="1">
      <alignment horizontal="center" vertical="center"/>
    </xf>
    <xf numFmtId="3" fontId="5" fillId="0" borderId="53" xfId="6" applyNumberFormat="1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19" xfId="0" applyFont="1" applyFill="1" applyBorder="1" applyAlignment="1">
      <alignment vertical="top"/>
    </xf>
    <xf numFmtId="165" fontId="5" fillId="3" borderId="19" xfId="0" applyNumberFormat="1" applyFont="1" applyFill="1" applyBorder="1" applyAlignment="1">
      <alignment horizontal="center" vertical="center"/>
    </xf>
    <xf numFmtId="165" fontId="5" fillId="3" borderId="19" xfId="6" applyNumberFormat="1" applyFont="1" applyFill="1" applyBorder="1" applyAlignment="1">
      <alignment horizontal="center" vertical="center"/>
    </xf>
    <xf numFmtId="3" fontId="5" fillId="3" borderId="19" xfId="6" applyNumberFormat="1" applyFont="1" applyFill="1" applyBorder="1" applyAlignment="1">
      <alignment horizontal="center" vertical="center"/>
    </xf>
    <xf numFmtId="0" fontId="5" fillId="0" borderId="19" xfId="6" applyFont="1" applyFill="1" applyBorder="1" applyAlignment="1">
      <alignment horizontal="center" vertical="top"/>
    </xf>
    <xf numFmtId="0" fontId="5" fillId="0" borderId="19" xfId="6" applyFont="1" applyFill="1" applyBorder="1" applyAlignment="1">
      <alignment horizontal="center" vertical="center"/>
    </xf>
    <xf numFmtId="166" fontId="5" fillId="0" borderId="19" xfId="6" applyNumberFormat="1" applyFont="1" applyFill="1" applyBorder="1" applyAlignment="1">
      <alignment horizontal="center" vertical="center"/>
    </xf>
    <xf numFmtId="0" fontId="5" fillId="3" borderId="19" xfId="4" applyFont="1" applyFill="1" applyBorder="1" applyAlignment="1">
      <alignment horizontal="center" vertical="center"/>
    </xf>
    <xf numFmtId="1" fontId="5" fillId="0" borderId="19" xfId="0" applyNumberFormat="1" applyFont="1" applyBorder="1" applyAlignment="1">
      <alignment vertical="center"/>
    </xf>
    <xf numFmtId="165" fontId="10" fillId="0" borderId="55" xfId="4" applyNumberFormat="1" applyFont="1" applyFill="1" applyBorder="1" applyAlignment="1">
      <alignment horizontal="center" vertical="center"/>
    </xf>
    <xf numFmtId="0" fontId="42" fillId="3" borderId="19" xfId="0" applyFont="1" applyFill="1" applyBorder="1" applyAlignment="1">
      <alignment horizontal="left" vertical="center" wrapText="1"/>
    </xf>
    <xf numFmtId="165" fontId="42" fillId="3" borderId="19" xfId="0" applyNumberFormat="1" applyFont="1" applyFill="1" applyBorder="1" applyAlignment="1">
      <alignment horizontal="center" vertical="center" wrapText="1"/>
    </xf>
    <xf numFmtId="165" fontId="42" fillId="3" borderId="19" xfId="6" applyNumberFormat="1" applyFont="1" applyFill="1" applyBorder="1" applyAlignment="1">
      <alignment horizontal="center" vertical="center" wrapText="1"/>
    </xf>
    <xf numFmtId="3" fontId="42" fillId="3" borderId="19" xfId="6" applyNumberFormat="1" applyFont="1" applyFill="1" applyBorder="1" applyAlignment="1">
      <alignment horizontal="center" vertical="center" wrapText="1"/>
    </xf>
    <xf numFmtId="3" fontId="52" fillId="0" borderId="0" xfId="0" applyNumberFormat="1" applyFont="1" applyBorder="1"/>
    <xf numFmtId="0" fontId="43" fillId="0" borderId="0" xfId="0" applyFont="1" applyBorder="1"/>
    <xf numFmtId="0" fontId="52" fillId="0" borderId="0" xfId="0" applyFont="1" applyBorder="1"/>
    <xf numFmtId="165" fontId="42" fillId="0" borderId="0" xfId="6" applyNumberFormat="1" applyFont="1" applyFill="1" applyBorder="1" applyAlignment="1">
      <alignment horizontal="center" vertical="center"/>
    </xf>
    <xf numFmtId="165" fontId="51" fillId="0" borderId="0" xfId="6" applyNumberFormat="1" applyFont="1" applyFill="1" applyBorder="1" applyAlignment="1">
      <alignment horizontal="center" vertical="center"/>
    </xf>
    <xf numFmtId="166" fontId="51" fillId="0" borderId="0" xfId="6" applyNumberFormat="1" applyFont="1" applyFill="1" applyBorder="1" applyAlignment="1">
      <alignment horizontal="center" vertical="center"/>
    </xf>
    <xf numFmtId="0" fontId="51" fillId="0" borderId="0" xfId="6" applyFont="1" applyFill="1" applyBorder="1" applyAlignment="1">
      <alignment horizontal="center" vertical="center"/>
    </xf>
    <xf numFmtId="0" fontId="42" fillId="3" borderId="19" xfId="0" applyFont="1" applyFill="1" applyBorder="1" applyAlignment="1">
      <alignment horizontal="center" vertical="center"/>
    </xf>
    <xf numFmtId="0" fontId="42" fillId="0" borderId="53" xfId="3" applyFont="1" applyFill="1" applyBorder="1" applyAlignment="1">
      <alignment horizontal="center" vertical="center"/>
    </xf>
    <xf numFmtId="1" fontId="42" fillId="0" borderId="53" xfId="3" applyNumberFormat="1" applyFont="1" applyFill="1" applyBorder="1" applyAlignment="1">
      <alignment horizontal="center" vertical="center"/>
    </xf>
    <xf numFmtId="0" fontId="42" fillId="0" borderId="19" xfId="3" applyFont="1" applyFill="1" applyBorder="1" applyAlignment="1">
      <alignment horizontal="left" vertical="center" wrapText="1"/>
    </xf>
    <xf numFmtId="165" fontId="42" fillId="0" borderId="53" xfId="3" applyNumberFormat="1" applyFont="1" applyFill="1" applyBorder="1" applyAlignment="1">
      <alignment horizontal="center" vertical="center" wrapText="1"/>
    </xf>
    <xf numFmtId="165" fontId="42" fillId="0" borderId="53" xfId="6" applyNumberFormat="1" applyFont="1" applyFill="1" applyBorder="1" applyAlignment="1">
      <alignment horizontal="center" vertical="center" wrapText="1"/>
    </xf>
    <xf numFmtId="164" fontId="42" fillId="0" borderId="53" xfId="3" applyNumberFormat="1" applyFont="1" applyFill="1" applyBorder="1" applyAlignment="1">
      <alignment horizontal="center" vertical="center"/>
    </xf>
    <xf numFmtId="3" fontId="42" fillId="0" borderId="53" xfId="3" applyNumberFormat="1" applyFont="1" applyFill="1" applyBorder="1" applyAlignment="1">
      <alignment horizontal="center" vertical="center"/>
    </xf>
    <xf numFmtId="0" fontId="42" fillId="0" borderId="0" xfId="6" applyFont="1" applyFill="1" applyBorder="1" applyAlignment="1">
      <alignment horizontal="left" vertical="center"/>
    </xf>
    <xf numFmtId="3" fontId="51" fillId="3" borderId="0" xfId="6" applyNumberFormat="1" applyFont="1" applyFill="1" applyBorder="1" applyAlignment="1">
      <alignment horizontal="center" vertical="center" wrapText="1"/>
    </xf>
    <xf numFmtId="1" fontId="42" fillId="0" borderId="19" xfId="0" applyNumberFormat="1" applyFont="1" applyBorder="1" applyAlignment="1">
      <alignment horizontal="center" vertical="center"/>
    </xf>
    <xf numFmtId="0" fontId="51" fillId="3" borderId="19" xfId="0" applyFont="1" applyFill="1" applyBorder="1" applyAlignment="1">
      <alignment horizontal="center" vertical="center"/>
    </xf>
    <xf numFmtId="164" fontId="42" fillId="0" borderId="19" xfId="0" applyNumberFormat="1" applyFont="1" applyBorder="1" applyAlignment="1">
      <alignment horizontal="center" vertical="center"/>
    </xf>
    <xf numFmtId="3" fontId="42" fillId="3" borderId="19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/>
    </xf>
    <xf numFmtId="165" fontId="10" fillId="0" borderId="4" xfId="4" applyNumberFormat="1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28" xfId="3" applyFont="1" applyFill="1" applyBorder="1" applyAlignment="1">
      <alignment horizontal="center" vertical="top"/>
    </xf>
    <xf numFmtId="0" fontId="5" fillId="9" borderId="32" xfId="3" applyFont="1" applyFill="1" applyBorder="1" applyAlignment="1">
      <alignment horizontal="center" vertical="top"/>
    </xf>
    <xf numFmtId="0" fontId="21" fillId="9" borderId="18" xfId="0" applyFont="1" applyFill="1" applyBorder="1"/>
    <xf numFmtId="0" fontId="21" fillId="9" borderId="0" xfId="0" applyFont="1" applyFill="1"/>
    <xf numFmtId="0" fontId="37" fillId="9" borderId="0" xfId="0" applyFont="1" applyFill="1"/>
    <xf numFmtId="0" fontId="42" fillId="0" borderId="19" xfId="0" applyFont="1" applyFill="1" applyBorder="1" applyAlignment="1">
      <alignment horizontal="center" vertical="center"/>
    </xf>
    <xf numFmtId="0" fontId="15" fillId="0" borderId="0" xfId="0" applyFont="1" applyBorder="1"/>
    <xf numFmtId="3" fontId="51" fillId="0" borderId="0" xfId="6" applyNumberFormat="1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center" vertical="top"/>
    </xf>
    <xf numFmtId="3" fontId="42" fillId="0" borderId="53" xfId="6" applyNumberFormat="1" applyFont="1" applyFill="1" applyBorder="1" applyAlignment="1">
      <alignment horizontal="center" vertical="center" wrapText="1"/>
    </xf>
    <xf numFmtId="0" fontId="42" fillId="9" borderId="19" xfId="3" applyFont="1" applyFill="1" applyBorder="1" applyAlignment="1">
      <alignment horizontal="center" vertical="top"/>
    </xf>
    <xf numFmtId="0" fontId="51" fillId="0" borderId="0" xfId="0" applyFont="1" applyFill="1" applyBorder="1"/>
    <xf numFmtId="0" fontId="15" fillId="9" borderId="0" xfId="0" applyFont="1" applyFill="1" applyBorder="1"/>
    <xf numFmtId="0" fontId="42" fillId="0" borderId="0" xfId="0" applyFont="1" applyFill="1" applyBorder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center" vertical="center" wrapText="1"/>
    </xf>
    <xf numFmtId="167" fontId="51" fillId="0" borderId="0" xfId="6" applyNumberFormat="1" applyFont="1" applyFill="1" applyBorder="1" applyAlignment="1">
      <alignment horizontal="center" vertical="center" wrapText="1"/>
    </xf>
    <xf numFmtId="166" fontId="51" fillId="0" borderId="0" xfId="6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66" fontId="10" fillId="0" borderId="19" xfId="0" applyNumberFormat="1" applyFont="1" applyBorder="1" applyAlignment="1">
      <alignment horizontal="center" vertical="center"/>
    </xf>
    <xf numFmtId="1" fontId="5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3" fontId="42" fillId="0" borderId="59" xfId="3" applyNumberFormat="1" applyFont="1" applyFill="1" applyBorder="1" applyAlignment="1">
      <alignment horizontal="center" vertical="center"/>
    </xf>
    <xf numFmtId="0" fontId="42" fillId="0" borderId="19" xfId="6" applyFont="1" applyFill="1" applyBorder="1" applyAlignment="1">
      <alignment horizontal="left" vertical="center"/>
    </xf>
    <xf numFmtId="165" fontId="42" fillId="0" borderId="19" xfId="6" applyNumberFormat="1" applyFont="1" applyFill="1" applyBorder="1" applyAlignment="1">
      <alignment horizontal="center" vertical="center"/>
    </xf>
    <xf numFmtId="165" fontId="51" fillId="0" borderId="19" xfId="6" applyNumberFormat="1" applyFont="1" applyFill="1" applyBorder="1" applyAlignment="1">
      <alignment horizontal="center" vertical="center"/>
    </xf>
    <xf numFmtId="166" fontId="51" fillId="0" borderId="19" xfId="6" applyNumberFormat="1" applyFont="1" applyFill="1" applyBorder="1" applyAlignment="1">
      <alignment horizontal="center" vertical="center"/>
    </xf>
    <xf numFmtId="0" fontId="37" fillId="0" borderId="22" xfId="0" applyFont="1" applyBorder="1"/>
    <xf numFmtId="0" fontId="10" fillId="0" borderId="22" xfId="0" applyFont="1" applyBorder="1" applyAlignment="1">
      <alignment horizontal="left" indent="1"/>
    </xf>
    <xf numFmtId="165" fontId="5" fillId="3" borderId="21" xfId="3" applyNumberFormat="1" applyFont="1" applyFill="1" applyBorder="1" applyAlignment="1">
      <alignment horizontal="center" vertical="center" wrapText="1"/>
    </xf>
    <xf numFmtId="165" fontId="5" fillId="3" borderId="24" xfId="6" applyNumberFormat="1" applyFont="1" applyFill="1" applyBorder="1" applyAlignment="1">
      <alignment horizontal="center" vertical="center" wrapText="1"/>
    </xf>
    <xf numFmtId="164" fontId="5" fillId="3" borderId="21" xfId="3" applyNumberFormat="1" applyFont="1" applyFill="1" applyBorder="1" applyAlignment="1">
      <alignment horizontal="center" vertical="center"/>
    </xf>
    <xf numFmtId="3" fontId="5" fillId="3" borderId="25" xfId="3" applyNumberFormat="1" applyFont="1" applyFill="1" applyBorder="1" applyAlignment="1">
      <alignment horizontal="center" vertical="center"/>
    </xf>
    <xf numFmtId="3" fontId="5" fillId="3" borderId="29" xfId="6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19" fillId="3" borderId="9" xfId="0" applyFont="1" applyFill="1" applyBorder="1" applyAlignment="1">
      <alignment horizontal="center" vertical="center"/>
    </xf>
    <xf numFmtId="0" fontId="8" fillId="0" borderId="9" xfId="0" applyFont="1" applyBorder="1"/>
    <xf numFmtId="165" fontId="8" fillId="0" borderId="9" xfId="0" applyNumberFormat="1" applyFont="1" applyBorder="1" applyAlignment="1">
      <alignment horizontal="center"/>
    </xf>
    <xf numFmtId="165" fontId="8" fillId="3" borderId="10" xfId="6" applyNumberFormat="1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/>
    </xf>
    <xf numFmtId="3" fontId="8" fillId="3" borderId="9" xfId="6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19" fillId="3" borderId="10" xfId="6" applyNumberFormat="1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/>
    </xf>
    <xf numFmtId="3" fontId="19" fillId="3" borderId="9" xfId="6" applyNumberFormat="1" applyFont="1" applyFill="1" applyBorder="1" applyAlignment="1">
      <alignment horizontal="center" vertical="center" wrapText="1"/>
    </xf>
    <xf numFmtId="0" fontId="8" fillId="3" borderId="9" xfId="4" applyFont="1" applyFill="1" applyBorder="1" applyAlignment="1">
      <alignment horizontal="center" vertical="center"/>
    </xf>
    <xf numFmtId="0" fontId="19" fillId="3" borderId="9" xfId="4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165" fontId="5" fillId="0" borderId="9" xfId="7" applyNumberFormat="1" applyFont="1" applyFill="1" applyBorder="1" applyAlignment="1">
      <alignment horizontal="center" vertical="center"/>
    </xf>
    <xf numFmtId="164" fontId="5" fillId="0" borderId="11" xfId="7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/>
    </xf>
    <xf numFmtId="0" fontId="19" fillId="3" borderId="9" xfId="0" applyFont="1" applyFill="1" applyBorder="1" applyAlignment="1">
      <alignment horizontal="left" vertical="center" wrapText="1"/>
    </xf>
    <xf numFmtId="165" fontId="19" fillId="3" borderId="9" xfId="0" applyNumberFormat="1" applyFont="1" applyFill="1" applyBorder="1" applyAlignment="1">
      <alignment horizontal="center" vertical="center" wrapText="1"/>
    </xf>
    <xf numFmtId="165" fontId="19" fillId="3" borderId="20" xfId="6" applyNumberFormat="1" applyFont="1" applyFill="1" applyBorder="1" applyAlignment="1">
      <alignment horizontal="center" vertical="center" wrapText="1"/>
    </xf>
    <xf numFmtId="165" fontId="10" fillId="0" borderId="9" xfId="7" applyNumberFormat="1" applyFont="1" applyFill="1" applyBorder="1" applyAlignment="1">
      <alignment horizontal="center" vertical="center"/>
    </xf>
    <xf numFmtId="164" fontId="19" fillId="0" borderId="11" xfId="7" applyNumberFormat="1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/>
    </xf>
    <xf numFmtId="0" fontId="8" fillId="3" borderId="19" xfId="4" applyFont="1" applyFill="1" applyBorder="1" applyAlignment="1">
      <alignment horizontal="center" vertical="center"/>
    </xf>
    <xf numFmtId="0" fontId="19" fillId="3" borderId="19" xfId="4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165" fontId="5" fillId="0" borderId="19" xfId="7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/>
    </xf>
    <xf numFmtId="0" fontId="8" fillId="3" borderId="0" xfId="4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left" vertical="center" wrapText="1"/>
    </xf>
    <xf numFmtId="165" fontId="19" fillId="3" borderId="0" xfId="0" applyNumberFormat="1" applyFont="1" applyFill="1" applyBorder="1" applyAlignment="1">
      <alignment horizontal="center" vertical="center" wrapText="1"/>
    </xf>
    <xf numFmtId="165" fontId="19" fillId="3" borderId="0" xfId="6" applyNumberFormat="1" applyFont="1" applyFill="1" applyBorder="1" applyAlignment="1">
      <alignment horizontal="center" vertical="center" wrapText="1"/>
    </xf>
    <xf numFmtId="165" fontId="10" fillId="0" borderId="0" xfId="7" applyNumberFormat="1" applyFont="1" applyFill="1" applyBorder="1" applyAlignment="1">
      <alignment horizontal="center" vertical="center"/>
    </xf>
    <xf numFmtId="164" fontId="19" fillId="0" borderId="0" xfId="7" applyNumberFormat="1" applyFont="1" applyFill="1" applyBorder="1" applyAlignment="1">
      <alignment horizontal="center" vertical="center"/>
    </xf>
    <xf numFmtId="3" fontId="19" fillId="3" borderId="0" xfId="6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/>
    </xf>
    <xf numFmtId="164" fontId="10" fillId="0" borderId="11" xfId="7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3" fontId="5" fillId="3" borderId="53" xfId="6" applyNumberFormat="1" applyFont="1" applyFill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" fontId="5" fillId="0" borderId="13" xfId="1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44" fillId="0" borderId="17" xfId="0" applyFont="1" applyBorder="1" applyAlignment="1">
      <alignment horizontal="center" vertical="center"/>
    </xf>
    <xf numFmtId="0" fontId="44" fillId="0" borderId="18" xfId="0" applyFont="1" applyBorder="1"/>
    <xf numFmtId="0" fontId="44" fillId="9" borderId="18" xfId="0" applyFont="1" applyFill="1" applyBorder="1"/>
    <xf numFmtId="0" fontId="5" fillId="0" borderId="18" xfId="0" applyFont="1" applyBorder="1"/>
    <xf numFmtId="0" fontId="5" fillId="0" borderId="32" xfId="0" applyFont="1" applyBorder="1" applyAlignment="1">
      <alignment horizontal="center"/>
    </xf>
    <xf numFmtId="0" fontId="5" fillId="0" borderId="32" xfId="0" applyFont="1" applyBorder="1"/>
    <xf numFmtId="0" fontId="21" fillId="0" borderId="54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2" fontId="19" fillId="0" borderId="0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165" fontId="19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3" fontId="19" fillId="0" borderId="0" xfId="1" applyNumberFormat="1" applyFont="1" applyFill="1" applyBorder="1" applyAlignment="1">
      <alignment horizontal="center" vertical="center" wrapText="1"/>
    </xf>
    <xf numFmtId="3" fontId="59" fillId="0" borderId="0" xfId="0" applyNumberFormat="1" applyFont="1"/>
    <xf numFmtId="3" fontId="7" fillId="0" borderId="0" xfId="0" applyNumberFormat="1" applyFont="1"/>
    <xf numFmtId="3" fontId="52" fillId="0" borderId="0" xfId="0" applyNumberFormat="1" applyFont="1"/>
    <xf numFmtId="3" fontId="60" fillId="0" borderId="0" xfId="0" applyNumberFormat="1" applyFont="1"/>
    <xf numFmtId="1" fontId="10" fillId="0" borderId="9" xfId="0" applyNumberFormat="1" applyFont="1" applyBorder="1" applyAlignment="1">
      <alignment horizontal="center" vertical="center"/>
    </xf>
    <xf numFmtId="1" fontId="5" fillId="0" borderId="9" xfId="1" applyNumberFormat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vertical="center" wrapText="1"/>
    </xf>
    <xf numFmtId="165" fontId="5" fillId="0" borderId="9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left" vertical="center" wrapText="1" indent="1"/>
    </xf>
    <xf numFmtId="165" fontId="5" fillId="0" borderId="11" xfId="1" applyNumberFormat="1" applyFont="1" applyFill="1" applyBorder="1" applyAlignment="1">
      <alignment horizontal="center" vertical="center" wrapText="1"/>
    </xf>
    <xf numFmtId="165" fontId="10" fillId="0" borderId="10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/>
    </xf>
    <xf numFmtId="3" fontId="10" fillId="0" borderId="9" xfId="1" applyNumberFormat="1" applyFont="1" applyFill="1" applyBorder="1" applyAlignment="1">
      <alignment horizontal="center" vertical="center" wrapText="1"/>
    </xf>
    <xf numFmtId="0" fontId="10" fillId="3" borderId="9" xfId="0" applyFont="1" applyFill="1" applyBorder="1"/>
    <xf numFmtId="0" fontId="5" fillId="3" borderId="9" xfId="0" applyFont="1" applyFill="1" applyBorder="1"/>
    <xf numFmtId="169" fontId="5" fillId="3" borderId="9" xfId="2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169" fontId="10" fillId="3" borderId="9" xfId="2" applyNumberFormat="1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/>
    </xf>
    <xf numFmtId="3" fontId="62" fillId="0" borderId="0" xfId="0" applyNumberFormat="1" applyFont="1"/>
    <xf numFmtId="167" fontId="0" fillId="0" borderId="0" xfId="0" applyNumberFormat="1"/>
    <xf numFmtId="3" fontId="41" fillId="0" borderId="32" xfId="0" applyNumberFormat="1" applyFont="1" applyFill="1" applyBorder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5" fontId="43" fillId="0" borderId="0" xfId="0" applyNumberFormat="1" applyFont="1"/>
    <xf numFmtId="167" fontId="62" fillId="9" borderId="0" xfId="0" applyNumberFormat="1" applyFont="1" applyFill="1"/>
    <xf numFmtId="165" fontId="63" fillId="0" borderId="0" xfId="0" applyNumberFormat="1" applyFont="1"/>
    <xf numFmtId="0" fontId="63" fillId="0" borderId="0" xfId="0" applyFont="1" applyFill="1"/>
    <xf numFmtId="165" fontId="64" fillId="0" borderId="0" xfId="0" applyNumberFormat="1" applyFont="1"/>
    <xf numFmtId="0" fontId="64" fillId="0" borderId="0" xfId="0" applyFont="1"/>
    <xf numFmtId="3" fontId="65" fillId="3" borderId="0" xfId="6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top"/>
    </xf>
    <xf numFmtId="1" fontId="10" fillId="0" borderId="0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/>
    <xf numFmtId="0" fontId="5" fillId="0" borderId="0" xfId="0" applyFont="1"/>
    <xf numFmtId="0" fontId="46" fillId="7" borderId="37" xfId="0" applyFont="1" applyFill="1" applyBorder="1" applyAlignment="1">
      <alignment horizontal="left"/>
    </xf>
    <xf numFmtId="0" fontId="46" fillId="7" borderId="38" xfId="0" applyFont="1" applyFill="1" applyBorder="1" applyAlignment="1">
      <alignment horizontal="left"/>
    </xf>
    <xf numFmtId="0" fontId="46" fillId="7" borderId="39" xfId="0" applyFont="1" applyFill="1" applyBorder="1" applyAlignment="1">
      <alignment horizontal="left"/>
    </xf>
    <xf numFmtId="0" fontId="25" fillId="3" borderId="0" xfId="0" applyFont="1" applyFill="1" applyBorder="1" applyAlignment="1">
      <alignment horizontal="left"/>
    </xf>
    <xf numFmtId="0" fontId="23" fillId="0" borderId="0" xfId="0" applyFont="1" applyFill="1" applyAlignment="1">
      <alignment horizontal="right"/>
    </xf>
    <xf numFmtId="0" fontId="36" fillId="0" borderId="0" xfId="0" applyFont="1" applyFill="1" applyAlignment="1">
      <alignment horizontal="right"/>
    </xf>
    <xf numFmtId="0" fontId="40" fillId="0" borderId="0" xfId="0" applyFont="1" applyFill="1" applyAlignment="1">
      <alignment horizontal="right"/>
    </xf>
    <xf numFmtId="0" fontId="24" fillId="0" borderId="0" xfId="0" applyFont="1" applyAlignment="1">
      <alignment horizontal="center"/>
    </xf>
    <xf numFmtId="0" fontId="22" fillId="4" borderId="37" xfId="0" applyFont="1" applyFill="1" applyBorder="1" applyAlignment="1">
      <alignment horizontal="left"/>
    </xf>
    <xf numFmtId="0" fontId="39" fillId="4" borderId="38" xfId="0" applyFont="1" applyFill="1" applyBorder="1" applyAlignment="1">
      <alignment horizontal="left"/>
    </xf>
    <xf numFmtId="0" fontId="39" fillId="4" borderId="39" xfId="0" applyFont="1" applyFill="1" applyBorder="1" applyAlignment="1">
      <alignment horizontal="left"/>
    </xf>
    <xf numFmtId="0" fontId="39" fillId="5" borderId="37" xfId="0" applyFont="1" applyFill="1" applyBorder="1" applyAlignment="1">
      <alignment horizontal="left"/>
    </xf>
    <xf numFmtId="0" fontId="39" fillId="5" borderId="38" xfId="0" applyFont="1" applyFill="1" applyBorder="1" applyAlignment="1">
      <alignment horizontal="left"/>
    </xf>
    <xf numFmtId="0" fontId="39" fillId="5" borderId="39" xfId="0" applyFont="1" applyFill="1" applyBorder="1" applyAlignment="1">
      <alignment horizontal="left"/>
    </xf>
    <xf numFmtId="0" fontId="22" fillId="6" borderId="37" xfId="0" applyFont="1" applyFill="1" applyBorder="1" applyAlignment="1">
      <alignment horizontal="left"/>
    </xf>
    <xf numFmtId="0" fontId="22" fillId="6" borderId="38" xfId="0" applyFont="1" applyFill="1" applyBorder="1" applyAlignment="1">
      <alignment horizontal="left"/>
    </xf>
    <xf numFmtId="0" fontId="22" fillId="6" borderId="39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1" fillId="0" borderId="3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left" vertical="center"/>
    </xf>
    <xf numFmtId="2" fontId="10" fillId="0" borderId="20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0" borderId="20" xfId="0" applyNumberFormat="1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center"/>
    </xf>
    <xf numFmtId="2" fontId="10" fillId="0" borderId="11" xfId="0" applyNumberFormat="1" applyFont="1" applyFill="1" applyBorder="1" applyAlignment="1">
      <alignment horizontal="center"/>
    </xf>
    <xf numFmtId="2" fontId="10" fillId="0" borderId="36" xfId="0" applyNumberFormat="1" applyFont="1" applyFill="1" applyBorder="1" applyAlignment="1">
      <alignment horizontal="center"/>
    </xf>
    <xf numFmtId="2" fontId="10" fillId="0" borderId="19" xfId="0" applyNumberFormat="1" applyFont="1" applyFill="1" applyBorder="1" applyAlignment="1">
      <alignment horizontal="center"/>
    </xf>
    <xf numFmtId="2" fontId="10" fillId="0" borderId="34" xfId="0" applyNumberFormat="1" applyFont="1" applyFill="1" applyBorder="1" applyAlignment="1">
      <alignment horizontal="center"/>
    </xf>
    <xf numFmtId="1" fontId="5" fillId="0" borderId="13" xfId="0" applyNumberFormat="1" applyFont="1" applyBorder="1" applyAlignment="1">
      <alignment horizontal="center" vertical="top"/>
    </xf>
    <xf numFmtId="1" fontId="5" fillId="0" borderId="17" xfId="0" applyNumberFormat="1" applyFont="1" applyBorder="1" applyAlignment="1">
      <alignment horizontal="center" vertical="top"/>
    </xf>
    <xf numFmtId="0" fontId="51" fillId="0" borderId="32" xfId="0" applyFont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65" fontId="3" fillId="0" borderId="40" xfId="4" applyNumberFormat="1" applyFont="1" applyFill="1" applyBorder="1" applyAlignment="1">
      <alignment horizontal="center" vertical="center" wrapText="1"/>
    </xf>
    <xf numFmtId="165" fontId="3" fillId="0" borderId="41" xfId="4" applyNumberFormat="1" applyFont="1" applyFill="1" applyBorder="1" applyAlignment="1">
      <alignment horizontal="center" vertical="center" wrapText="1"/>
    </xf>
    <xf numFmtId="2" fontId="10" fillId="9" borderId="20" xfId="0" applyNumberFormat="1" applyFont="1" applyFill="1" applyBorder="1" applyAlignment="1">
      <alignment horizontal="center"/>
    </xf>
    <xf numFmtId="2" fontId="10" fillId="9" borderId="10" xfId="0" applyNumberFormat="1" applyFont="1" applyFill="1" applyBorder="1" applyAlignment="1">
      <alignment horizontal="center"/>
    </xf>
    <xf numFmtId="2" fontId="10" fillId="9" borderId="11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3" fillId="0" borderId="32" xfId="0" applyFont="1" applyBorder="1" applyAlignment="1">
      <alignment horizontal="left" vertical="center"/>
    </xf>
    <xf numFmtId="0" fontId="51" fillId="0" borderId="32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32" xfId="0" applyFill="1" applyBorder="1" applyAlignment="1">
      <alignment horizontal="left" vertical="top" wrapText="1"/>
    </xf>
    <xf numFmtId="1" fontId="19" fillId="0" borderId="2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1" fontId="10" fillId="9" borderId="20" xfId="0" applyNumberFormat="1" applyFont="1" applyFill="1" applyBorder="1" applyAlignment="1">
      <alignment horizontal="center" vertical="center"/>
    </xf>
    <xf numFmtId="0" fontId="47" fillId="9" borderId="10" xfId="0" applyFont="1" applyFill="1" applyBorder="1" applyAlignment="1">
      <alignment horizontal="center" vertical="center"/>
    </xf>
    <xf numFmtId="0" fontId="47" fillId="9" borderId="11" xfId="0" applyFont="1" applyFill="1" applyBorder="1" applyAlignment="1">
      <alignment horizontal="center" vertical="center"/>
    </xf>
    <xf numFmtId="165" fontId="10" fillId="0" borderId="40" xfId="4" applyNumberFormat="1" applyFont="1" applyFill="1" applyBorder="1" applyAlignment="1">
      <alignment horizontal="center" vertical="center" wrapText="1"/>
    </xf>
    <xf numFmtId="165" fontId="10" fillId="0" borderId="41" xfId="4" applyNumberFormat="1" applyFont="1" applyFill="1" applyBorder="1" applyAlignment="1">
      <alignment horizontal="center" vertical="center" wrapText="1"/>
    </xf>
    <xf numFmtId="1" fontId="10" fillId="0" borderId="49" xfId="0" applyNumberFormat="1" applyFont="1" applyFill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47" fillId="0" borderId="51" xfId="0" applyFont="1" applyBorder="1" applyAlignment="1">
      <alignment horizontal="center" vertical="center"/>
    </xf>
    <xf numFmtId="0" fontId="57" fillId="0" borderId="0" xfId="0" applyFont="1" applyAlignment="1"/>
    <xf numFmtId="1" fontId="10" fillId="0" borderId="46" xfId="0" applyNumberFormat="1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10" fillId="0" borderId="20" xfId="6" applyFont="1" applyFill="1" applyBorder="1" applyAlignment="1">
      <alignment horizontal="center" vertical="center"/>
    </xf>
    <xf numFmtId="0" fontId="10" fillId="0" borderId="11" xfId="6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 vertical="top"/>
    </xf>
    <xf numFmtId="0" fontId="10" fillId="3" borderId="20" xfId="4" applyFont="1" applyFill="1" applyBorder="1" applyAlignment="1">
      <alignment horizontal="center" vertical="center"/>
    </xf>
    <xf numFmtId="0" fontId="10" fillId="3" borderId="10" xfId="4" applyFont="1" applyFill="1" applyBorder="1" applyAlignment="1">
      <alignment horizontal="center" vertical="center"/>
    </xf>
    <xf numFmtId="0" fontId="10" fillId="3" borderId="11" xfId="4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0" fillId="0" borderId="4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0" fillId="3" borderId="20" xfId="6" applyFont="1" applyFill="1" applyBorder="1" applyAlignment="1">
      <alignment horizontal="center" vertical="center"/>
    </xf>
    <xf numFmtId="0" fontId="10" fillId="3" borderId="10" xfId="6" applyFont="1" applyFill="1" applyBorder="1" applyAlignment="1">
      <alignment horizontal="center" vertical="center"/>
    </xf>
    <xf numFmtId="0" fontId="10" fillId="3" borderId="11" xfId="6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1" fontId="5" fillId="0" borderId="0" xfId="0" applyNumberFormat="1" applyFont="1" applyBorder="1" applyAlignment="1">
      <alignment horizontal="center" vertical="top"/>
    </xf>
    <xf numFmtId="0" fontId="0" fillId="0" borderId="0" xfId="0" applyAlignment="1"/>
    <xf numFmtId="0" fontId="10" fillId="0" borderId="49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0" fillId="3" borderId="0" xfId="4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165" fontId="10" fillId="0" borderId="58" xfId="4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1" fontId="5" fillId="0" borderId="17" xfId="0" applyNumberFormat="1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10" fillId="9" borderId="20" xfId="4" applyFont="1" applyFill="1" applyBorder="1" applyAlignment="1">
      <alignment horizontal="center" vertical="center"/>
    </xf>
    <xf numFmtId="0" fontId="10" fillId="9" borderId="10" xfId="4" applyFont="1" applyFill="1" applyBorder="1" applyAlignment="1">
      <alignment horizontal="center" vertical="center"/>
    </xf>
    <xf numFmtId="0" fontId="10" fillId="9" borderId="11" xfId="4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1" fontId="10" fillId="0" borderId="2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5" fillId="3" borderId="52" xfId="0" applyFont="1" applyFill="1" applyBorder="1" applyAlignment="1">
      <alignment horizontal="center" vertical="top"/>
    </xf>
    <xf numFmtId="0" fontId="0" fillId="0" borderId="0" xfId="0" applyBorder="1" applyAlignment="1">
      <alignment vertical="center"/>
    </xf>
    <xf numFmtId="0" fontId="5" fillId="0" borderId="0" xfId="6" applyFont="1" applyFill="1" applyBorder="1" applyAlignment="1">
      <alignment horizontal="center" vertical="top"/>
    </xf>
    <xf numFmtId="0" fontId="19" fillId="3" borderId="20" xfId="4" applyFont="1" applyFill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19" fillId="3" borderId="0" xfId="4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1" fillId="0" borderId="32" xfId="0" applyFont="1" applyFill="1" applyBorder="1" applyAlignment="1">
      <alignment horizontal="left" vertical="center"/>
    </xf>
    <xf numFmtId="0" fontId="8" fillId="3" borderId="0" xfId="4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10" fillId="0" borderId="56" xfId="4" applyNumberFormat="1" applyFont="1" applyFill="1" applyBorder="1" applyAlignment="1">
      <alignment horizontal="center" vertical="center" wrapText="1"/>
    </xf>
    <xf numFmtId="165" fontId="10" fillId="0" borderId="57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5" fillId="0" borderId="0" xfId="0" applyNumberFormat="1" applyFont="1" applyFill="1" applyBorder="1" applyAlignment="1">
      <alignment horizontal="center" vertical="top"/>
    </xf>
    <xf numFmtId="0" fontId="52" fillId="0" borderId="32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1" fontId="10" fillId="0" borderId="44" xfId="0" applyNumberFormat="1" applyFont="1" applyFill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5" fillId="0" borderId="13" xfId="6" applyFont="1" applyFill="1" applyBorder="1" applyAlignment="1">
      <alignment horizontal="center" vertical="top"/>
    </xf>
    <xf numFmtId="0" fontId="44" fillId="0" borderId="18" xfId="0" applyFont="1" applyBorder="1" applyAlignment="1">
      <alignment horizontal="center" vertical="top"/>
    </xf>
    <xf numFmtId="0" fontId="61" fillId="0" borderId="10" xfId="0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49" fillId="3" borderId="20" xfId="0" applyFont="1" applyFill="1" applyBorder="1" applyAlignment="1">
      <alignment horizontal="center" vertical="center"/>
    </xf>
    <xf numFmtId="0" fontId="49" fillId="3" borderId="10" xfId="0" applyFont="1" applyFill="1" applyBorder="1" applyAlignment="1">
      <alignment horizontal="center" vertical="center"/>
    </xf>
    <xf numFmtId="0" fontId="49" fillId="3" borderId="11" xfId="0" applyFont="1" applyFill="1" applyBorder="1" applyAlignment="1">
      <alignment horizontal="center" vertical="center"/>
    </xf>
    <xf numFmtId="0" fontId="66" fillId="3" borderId="10" xfId="0" applyFont="1" applyFill="1" applyBorder="1" applyAlignment="1">
      <alignment horizontal="center" vertical="center"/>
    </xf>
    <xf numFmtId="0" fontId="66" fillId="3" borderId="11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top"/>
    </xf>
    <xf numFmtId="0" fontId="5" fillId="9" borderId="18" xfId="0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50" fillId="0" borderId="10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2" fontId="10" fillId="0" borderId="20" xfId="1" applyNumberFormat="1" applyFont="1" applyFill="1" applyBorder="1" applyAlignment="1">
      <alignment horizontal="center"/>
    </xf>
    <xf numFmtId="2" fontId="10" fillId="0" borderId="10" xfId="1" applyNumberFormat="1" applyFont="1" applyFill="1" applyBorder="1" applyAlignment="1">
      <alignment horizontal="center"/>
    </xf>
    <xf numFmtId="2" fontId="10" fillId="0" borderId="11" xfId="1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2" fontId="51" fillId="0" borderId="0" xfId="0" applyNumberFormat="1" applyFont="1" applyBorder="1" applyAlignment="1">
      <alignment horizontal="center"/>
    </xf>
    <xf numFmtId="2" fontId="49" fillId="0" borderId="20" xfId="0" applyNumberFormat="1" applyFont="1" applyBorder="1" applyAlignment="1">
      <alignment horizontal="center"/>
    </xf>
    <xf numFmtId="2" fontId="49" fillId="0" borderId="10" xfId="0" applyNumberFormat="1" applyFont="1" applyBorder="1" applyAlignment="1">
      <alignment horizontal="center"/>
    </xf>
    <xf numFmtId="2" fontId="49" fillId="0" borderId="11" xfId="0" applyNumberFormat="1" applyFont="1" applyBorder="1" applyAlignment="1">
      <alignment horizontal="center"/>
    </xf>
    <xf numFmtId="0" fontId="21" fillId="0" borderId="2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1" fontId="42" fillId="0" borderId="13" xfId="0" applyNumberFormat="1" applyFont="1" applyBorder="1" applyAlignment="1">
      <alignment horizontal="center" vertical="top"/>
    </xf>
    <xf numFmtId="1" fontId="42" fillId="0" borderId="18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7" borderId="0" xfId="0" applyFont="1" applyFill="1" applyAlignment="1"/>
    <xf numFmtId="0" fontId="0" fillId="7" borderId="0" xfId="0" applyFill="1" applyAlignment="1"/>
    <xf numFmtId="2" fontId="51" fillId="0" borderId="19" xfId="0" applyNumberFormat="1" applyFont="1" applyBorder="1" applyAlignment="1">
      <alignment horizontal="center"/>
    </xf>
  </cellXfs>
  <cellStyles count="8">
    <cellStyle name="20 % – Zvýraznění4" xfId="1" builtinId="42"/>
    <cellStyle name="čárky" xfId="2" builtinId="3"/>
    <cellStyle name="Excel Built-in Normal" xfId="3"/>
    <cellStyle name="normální" xfId="0" builtinId="0"/>
    <cellStyle name="normální_List1" xfId="4"/>
    <cellStyle name="normální_List1_Investice bílá kniha II" xfId="5"/>
    <cellStyle name="normální_neinvestice" xfId="6"/>
    <cellStyle name="Správně" xfId="7" builtinId="2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showGridLines="0" tabSelected="1" workbookViewId="0">
      <selection activeCell="R22" sqref="R21:R22"/>
    </sheetView>
  </sheetViews>
  <sheetFormatPr defaultRowHeight="15"/>
  <cols>
    <col min="1" max="1" width="3" customWidth="1"/>
    <col min="7" max="7" width="11.140625" customWidth="1"/>
    <col min="8" max="8" width="9.5703125" customWidth="1"/>
    <col min="9" max="9" width="5.85546875" customWidth="1"/>
    <col min="11" max="11" width="7.42578125" customWidth="1"/>
    <col min="13" max="13" width="2.140625" style="218" customWidth="1"/>
    <col min="17" max="17" width="9.85546875" customWidth="1"/>
    <col min="18" max="18" width="4.7109375" customWidth="1"/>
  </cols>
  <sheetData>
    <row r="1" spans="1:17" ht="15.75">
      <c r="A1" s="260"/>
      <c r="B1" s="260"/>
      <c r="C1" s="260"/>
      <c r="D1" s="260"/>
      <c r="E1" s="260"/>
      <c r="F1" s="260"/>
      <c r="G1" s="260"/>
      <c r="H1" s="261"/>
      <c r="I1" s="260"/>
      <c r="J1" s="260"/>
      <c r="K1" s="260"/>
      <c r="L1" s="260"/>
      <c r="M1" s="262"/>
      <c r="N1" s="260"/>
      <c r="O1" s="744" t="s">
        <v>879</v>
      </c>
      <c r="P1" s="744"/>
      <c r="Q1" s="744"/>
    </row>
    <row r="2" spans="1:17" ht="15.75">
      <c r="A2" s="260"/>
      <c r="B2" s="260"/>
      <c r="C2" s="260"/>
      <c r="D2" s="260"/>
      <c r="E2" s="260"/>
      <c r="F2" s="260"/>
      <c r="G2" s="260"/>
      <c r="H2" s="261"/>
      <c r="I2" s="260"/>
      <c r="J2" s="260"/>
      <c r="K2" s="260"/>
      <c r="L2" s="260"/>
      <c r="M2" s="262"/>
      <c r="N2" s="260"/>
      <c r="O2" s="745" t="s">
        <v>1090</v>
      </c>
      <c r="P2" s="746"/>
      <c r="Q2" s="746"/>
    </row>
    <row r="3" spans="1:17" ht="15.75">
      <c r="A3" s="260"/>
      <c r="B3" s="260"/>
      <c r="C3" s="260"/>
      <c r="D3" s="260"/>
      <c r="E3" s="260"/>
      <c r="F3" s="260"/>
      <c r="G3" s="260"/>
      <c r="H3" s="261"/>
      <c r="I3" s="260"/>
      <c r="J3" s="260"/>
      <c r="K3" s="260"/>
      <c r="L3" s="260"/>
      <c r="M3" s="262"/>
      <c r="N3" s="260"/>
      <c r="O3" s="293"/>
      <c r="P3" s="293"/>
      <c r="Q3" s="293"/>
    </row>
    <row r="4" spans="1:17" ht="15.75">
      <c r="A4" s="260"/>
      <c r="B4" s="260"/>
      <c r="C4" s="260"/>
      <c r="D4" s="260"/>
      <c r="E4" s="260"/>
      <c r="F4" s="260"/>
      <c r="G4" s="260"/>
      <c r="H4" s="261"/>
      <c r="I4" s="260"/>
      <c r="J4" s="260"/>
      <c r="K4" s="260"/>
      <c r="L4" s="260"/>
      <c r="M4" s="262"/>
      <c r="N4" s="260"/>
      <c r="O4" s="293"/>
      <c r="P4" s="293"/>
      <c r="Q4" s="293"/>
    </row>
    <row r="5" spans="1:17" ht="15.75">
      <c r="A5" s="260"/>
      <c r="B5" s="260"/>
      <c r="C5" s="260"/>
      <c r="D5" s="260"/>
      <c r="E5" s="260"/>
      <c r="F5" s="260"/>
      <c r="G5" s="260"/>
      <c r="H5" s="261"/>
      <c r="I5" s="260"/>
      <c r="J5" s="260"/>
      <c r="K5" s="260"/>
      <c r="L5" s="260"/>
      <c r="M5" s="262"/>
      <c r="N5" s="260"/>
      <c r="O5" s="293"/>
      <c r="P5" s="293"/>
      <c r="Q5" s="293"/>
    </row>
    <row r="6" spans="1:17" ht="15.75">
      <c r="A6" s="260"/>
      <c r="B6" s="260"/>
      <c r="C6" s="260"/>
      <c r="D6" s="260"/>
      <c r="E6" s="260"/>
      <c r="F6" s="260"/>
      <c r="G6" s="260"/>
      <c r="H6" s="261"/>
      <c r="I6" s="260"/>
      <c r="J6" s="260"/>
      <c r="K6" s="260"/>
      <c r="L6" s="260"/>
      <c r="M6" s="262"/>
      <c r="N6" s="260"/>
      <c r="O6" s="293"/>
      <c r="P6" s="293"/>
      <c r="Q6" s="293"/>
    </row>
    <row r="7" spans="1:17" ht="15.75">
      <c r="A7" s="260"/>
      <c r="B7" s="260"/>
      <c r="C7" s="260"/>
      <c r="D7" s="260"/>
      <c r="E7" s="260"/>
      <c r="F7" s="260"/>
      <c r="G7" s="260"/>
      <c r="H7" s="261"/>
      <c r="I7" s="260"/>
      <c r="J7" s="260"/>
      <c r="K7" s="260"/>
      <c r="L7" s="260"/>
      <c r="M7" s="262"/>
      <c r="N7" s="260"/>
      <c r="O7" s="293"/>
      <c r="P7" s="293"/>
      <c r="Q7" s="293"/>
    </row>
    <row r="8" spans="1:17" ht="4.9000000000000004" customHeight="1">
      <c r="A8" s="260"/>
      <c r="B8" s="260"/>
      <c r="C8" s="260"/>
      <c r="D8" s="260"/>
      <c r="E8" s="260"/>
      <c r="F8" s="260"/>
      <c r="G8" s="260"/>
      <c r="H8" s="261"/>
      <c r="I8" s="260"/>
      <c r="J8" s="260"/>
      <c r="K8" s="260"/>
      <c r="L8" s="260"/>
      <c r="M8" s="262"/>
      <c r="N8" s="260"/>
      <c r="O8" s="263"/>
      <c r="P8" s="263"/>
      <c r="Q8" s="263"/>
    </row>
    <row r="9" spans="1:17" ht="18">
      <c r="A9" s="747" t="s">
        <v>880</v>
      </c>
      <c r="B9" s="747"/>
      <c r="C9" s="747"/>
      <c r="D9" s="747"/>
      <c r="E9" s="747"/>
      <c r="F9" s="747"/>
      <c r="G9" s="747"/>
      <c r="H9" s="747"/>
      <c r="I9" s="747"/>
      <c r="J9" s="747"/>
      <c r="K9" s="747"/>
      <c r="L9" s="747"/>
      <c r="M9" s="747"/>
      <c r="N9" s="747"/>
      <c r="O9" s="747"/>
      <c r="P9" s="747"/>
      <c r="Q9" s="747"/>
    </row>
    <row r="10" spans="1:17" ht="18">
      <c r="A10" s="747" t="s">
        <v>1089</v>
      </c>
      <c r="B10" s="747"/>
      <c r="C10" s="747"/>
      <c r="D10" s="747"/>
      <c r="E10" s="747"/>
      <c r="F10" s="747"/>
      <c r="G10" s="747"/>
      <c r="H10" s="747"/>
      <c r="I10" s="747"/>
      <c r="J10" s="747"/>
      <c r="K10" s="747"/>
      <c r="L10" s="747"/>
      <c r="M10" s="747"/>
      <c r="N10" s="747"/>
      <c r="O10" s="747"/>
      <c r="P10" s="747"/>
      <c r="Q10" s="747"/>
    </row>
    <row r="11" spans="1:17" ht="17.45" customHeight="1">
      <c r="D11" s="260"/>
      <c r="E11" s="260"/>
      <c r="G11" s="264"/>
      <c r="Q11" s="260"/>
    </row>
    <row r="12" spans="1:17" ht="17.45" customHeight="1">
      <c r="D12" s="260"/>
      <c r="E12" s="260"/>
      <c r="G12" s="264"/>
      <c r="Q12" s="260"/>
    </row>
    <row r="13" spans="1:17">
      <c r="Q13" s="260"/>
    </row>
    <row r="14" spans="1:17" ht="15.75">
      <c r="A14" s="260"/>
      <c r="B14" s="265" t="s">
        <v>881</v>
      </c>
      <c r="I14" s="260"/>
      <c r="L14" s="266"/>
      <c r="M14" s="266"/>
      <c r="N14" s="267"/>
      <c r="O14" s="267"/>
      <c r="P14" s="267"/>
    </row>
    <row r="15" spans="1:17">
      <c r="A15" s="260"/>
      <c r="I15" s="260"/>
      <c r="K15" s="268"/>
      <c r="L15" s="267"/>
      <c r="M15" s="267"/>
      <c r="N15" s="267"/>
      <c r="O15" s="267"/>
      <c r="P15" s="267"/>
    </row>
    <row r="16" spans="1:17" ht="3.6" customHeight="1" thickBot="1">
      <c r="A16" s="260"/>
      <c r="D16" s="264"/>
      <c r="I16" s="269"/>
      <c r="J16" s="224"/>
      <c r="L16" s="270"/>
      <c r="M16" s="270"/>
      <c r="N16" s="271"/>
      <c r="O16" s="267"/>
      <c r="P16" s="267"/>
    </row>
    <row r="17" spans="1:17" ht="15.75" thickBot="1">
      <c r="A17" s="260"/>
      <c r="C17" s="748" t="s">
        <v>184</v>
      </c>
      <c r="D17" s="749"/>
      <c r="E17" s="749"/>
      <c r="F17" s="749"/>
      <c r="G17" s="749"/>
      <c r="H17" s="750"/>
      <c r="I17" s="269"/>
      <c r="J17" s="429" t="s">
        <v>1084</v>
      </c>
      <c r="L17" s="272"/>
      <c r="M17" s="272"/>
      <c r="N17" s="271"/>
      <c r="O17" s="267"/>
      <c r="P17" s="267"/>
    </row>
    <row r="18" spans="1:17" ht="3.6" customHeight="1">
      <c r="A18" s="260"/>
      <c r="C18" s="422"/>
      <c r="D18" s="423"/>
      <c r="E18" s="424"/>
      <c r="F18" s="422"/>
      <c r="G18" s="422"/>
      <c r="H18" s="422"/>
      <c r="I18" s="269"/>
      <c r="J18" s="430"/>
      <c r="L18" s="272"/>
      <c r="M18" s="272"/>
      <c r="N18" s="271"/>
      <c r="O18" s="267"/>
      <c r="P18" s="267"/>
    </row>
    <row r="19" spans="1:17">
      <c r="A19" s="260"/>
      <c r="C19" s="422"/>
      <c r="D19" s="425"/>
      <c r="E19" s="422"/>
      <c r="F19" s="422"/>
      <c r="G19" s="422"/>
      <c r="H19" s="422"/>
      <c r="I19" s="269"/>
      <c r="J19" s="430"/>
      <c r="L19" s="270"/>
      <c r="M19" s="270"/>
      <c r="N19" s="271"/>
      <c r="O19" s="267"/>
      <c r="P19" s="267"/>
    </row>
    <row r="20" spans="1:17" ht="3.6" customHeight="1" thickBot="1">
      <c r="A20" s="260"/>
      <c r="C20" s="422"/>
      <c r="D20" s="425"/>
      <c r="E20" s="422"/>
      <c r="F20" s="422"/>
      <c r="G20" s="422"/>
      <c r="H20" s="422"/>
      <c r="I20" s="269"/>
      <c r="J20" s="430"/>
      <c r="L20" s="270"/>
      <c r="M20" s="270"/>
      <c r="N20" s="271"/>
      <c r="O20" s="267"/>
      <c r="P20" s="267"/>
    </row>
    <row r="21" spans="1:17" ht="15.75" thickBot="1">
      <c r="A21" s="260"/>
      <c r="C21" s="751" t="s">
        <v>185</v>
      </c>
      <c r="D21" s="752"/>
      <c r="E21" s="752"/>
      <c r="F21" s="752"/>
      <c r="G21" s="752"/>
      <c r="H21" s="753"/>
      <c r="I21" s="269"/>
      <c r="J21" s="429" t="s">
        <v>1085</v>
      </c>
      <c r="L21" s="270"/>
      <c r="M21" s="270"/>
      <c r="N21" s="271"/>
      <c r="O21" s="267"/>
      <c r="P21" s="267"/>
    </row>
    <row r="22" spans="1:17" ht="16.5" thickBot="1">
      <c r="A22" s="260"/>
      <c r="B22" s="274"/>
      <c r="C22" s="426"/>
      <c r="D22" s="427"/>
      <c r="E22" s="426"/>
      <c r="F22" s="426"/>
      <c r="G22" s="426"/>
      <c r="H22" s="426"/>
      <c r="I22" s="276"/>
      <c r="J22" s="431"/>
    </row>
    <row r="23" spans="1:17" ht="15.75" thickBot="1">
      <c r="A23" s="260"/>
      <c r="B23" s="267"/>
      <c r="C23" s="754" t="s">
        <v>980</v>
      </c>
      <c r="D23" s="755"/>
      <c r="E23" s="755"/>
      <c r="F23" s="755"/>
      <c r="G23" s="755"/>
      <c r="H23" s="756"/>
      <c r="I23" s="267"/>
      <c r="J23" s="432" t="s">
        <v>1086</v>
      </c>
      <c r="Q23" s="260"/>
    </row>
    <row r="24" spans="1:17" ht="3.6" customHeight="1">
      <c r="A24" s="260"/>
      <c r="B24" s="267"/>
      <c r="C24" s="426"/>
      <c r="D24" s="428"/>
      <c r="E24" s="427"/>
      <c r="F24" s="427"/>
      <c r="G24" s="427"/>
      <c r="H24" s="427"/>
      <c r="I24" s="267"/>
      <c r="J24" s="432"/>
      <c r="Q24" s="260"/>
    </row>
    <row r="25" spans="1:17" ht="15.75">
      <c r="A25" s="260"/>
      <c r="B25" s="274"/>
      <c r="C25" s="426"/>
      <c r="D25" s="428"/>
      <c r="E25" s="743"/>
      <c r="F25" s="743"/>
      <c r="G25" s="743"/>
      <c r="H25" s="743"/>
      <c r="I25" s="267"/>
      <c r="J25" s="432"/>
      <c r="Q25" s="260"/>
    </row>
    <row r="26" spans="1:17" ht="3.6" customHeight="1" thickBot="1">
      <c r="A26" s="260"/>
      <c r="B26" s="274"/>
      <c r="C26" s="426"/>
      <c r="D26" s="428"/>
      <c r="E26" s="427"/>
      <c r="F26" s="427"/>
      <c r="G26" s="427"/>
      <c r="H26" s="427"/>
      <c r="I26" s="267"/>
      <c r="J26" s="432"/>
      <c r="Q26" s="260"/>
    </row>
    <row r="27" spans="1:17" ht="16.5" thickBot="1">
      <c r="A27" s="260"/>
      <c r="B27" s="274"/>
      <c r="C27" s="740" t="s">
        <v>981</v>
      </c>
      <c r="D27" s="741"/>
      <c r="E27" s="741"/>
      <c r="F27" s="741"/>
      <c r="G27" s="741"/>
      <c r="H27" s="742"/>
      <c r="I27" s="267"/>
      <c r="J27" s="432" t="s">
        <v>1087</v>
      </c>
      <c r="Q27" s="260"/>
    </row>
    <row r="28" spans="1:17">
      <c r="A28" s="260"/>
      <c r="B28" s="267"/>
      <c r="C28" s="267"/>
      <c r="D28" s="275"/>
      <c r="E28" s="267"/>
      <c r="F28" s="267"/>
      <c r="G28" s="267"/>
      <c r="H28" s="267"/>
      <c r="I28" s="267"/>
      <c r="J28" s="278"/>
      <c r="Q28" s="260"/>
    </row>
    <row r="29" spans="1:17" ht="15.75">
      <c r="B29" s="274"/>
      <c r="C29" s="267"/>
      <c r="D29" s="275"/>
      <c r="E29" s="267"/>
      <c r="F29" s="267"/>
      <c r="G29" s="267"/>
      <c r="H29" s="267"/>
      <c r="I29" s="267"/>
      <c r="J29" s="278"/>
      <c r="Q29" s="260"/>
    </row>
    <row r="30" spans="1:17">
      <c r="B30" s="267"/>
      <c r="C30" s="267"/>
      <c r="D30" s="267"/>
      <c r="E30" s="279"/>
      <c r="F30" s="267"/>
      <c r="G30" s="267"/>
      <c r="H30" s="267"/>
      <c r="I30" s="267"/>
      <c r="J30" s="277"/>
    </row>
    <row r="31" spans="1:17">
      <c r="E31" s="273"/>
      <c r="J31" s="280"/>
    </row>
    <row r="33" spans="2:8">
      <c r="B33" s="281" t="s">
        <v>882</v>
      </c>
      <c r="C33" s="282"/>
      <c r="D33" s="282"/>
      <c r="E33" s="283"/>
      <c r="F33" s="282"/>
      <c r="G33" s="282"/>
      <c r="H33" s="282"/>
    </row>
    <row r="34" spans="2:8">
      <c r="E34" s="264"/>
    </row>
    <row r="35" spans="2:8" ht="12.95" customHeight="1"/>
    <row r="36" spans="2:8" ht="15.75">
      <c r="B36" s="284"/>
      <c r="C36" s="285"/>
    </row>
  </sheetData>
  <mergeCells count="9">
    <mergeCell ref="C27:H27"/>
    <mergeCell ref="E25:H25"/>
    <mergeCell ref="O1:Q1"/>
    <mergeCell ref="O2:Q2"/>
    <mergeCell ref="A9:Q9"/>
    <mergeCell ref="A10:Q10"/>
    <mergeCell ref="C17:H17"/>
    <mergeCell ref="C21:H21"/>
    <mergeCell ref="C23:H23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510"/>
  <sheetViews>
    <sheetView showGridLines="0" zoomScaleNormal="100" workbookViewId="0">
      <selection activeCell="G17" sqref="G17"/>
    </sheetView>
  </sheetViews>
  <sheetFormatPr defaultRowHeight="15"/>
  <cols>
    <col min="1" max="1" width="4" customWidth="1"/>
    <col min="2" max="2" width="11" customWidth="1"/>
    <col min="3" max="3" width="9.28515625" customWidth="1"/>
    <col min="4" max="4" width="6" customWidth="1"/>
    <col min="5" max="5" width="28.7109375" customWidth="1"/>
    <col min="6" max="8" width="12.5703125" customWidth="1"/>
    <col min="9" max="9" width="12.7109375" customWidth="1"/>
    <col min="10" max="11" width="12.5703125" customWidth="1"/>
    <col min="12" max="12" width="9.42578125" customWidth="1"/>
    <col min="13" max="14" width="12.5703125" customWidth="1"/>
  </cols>
  <sheetData>
    <row r="1" spans="1:15">
      <c r="A1" s="50" t="s">
        <v>184</v>
      </c>
      <c r="B1" s="50"/>
      <c r="C1" s="50"/>
      <c r="D1" s="50"/>
      <c r="E1" s="50"/>
    </row>
    <row r="2" spans="1:15" ht="6.75" customHeight="1" thickBot="1">
      <c r="A2" s="331"/>
      <c r="B2" s="331"/>
      <c r="C2" s="331"/>
      <c r="D2" s="331"/>
      <c r="E2" s="331"/>
    </row>
    <row r="3" spans="1:15" ht="24">
      <c r="A3" s="1" t="s">
        <v>164</v>
      </c>
      <c r="B3" s="2" t="s">
        <v>165</v>
      </c>
      <c r="C3" s="3" t="s">
        <v>166</v>
      </c>
      <c r="D3" s="4" t="s">
        <v>167</v>
      </c>
      <c r="E3" s="3" t="s">
        <v>168</v>
      </c>
      <c r="F3" s="777" t="s">
        <v>169</v>
      </c>
      <c r="G3" s="778"/>
      <c r="H3" s="22" t="s">
        <v>170</v>
      </c>
      <c r="I3" s="5" t="s">
        <v>171</v>
      </c>
      <c r="J3" s="6" t="s">
        <v>172</v>
      </c>
      <c r="K3" s="44" t="s">
        <v>173</v>
      </c>
    </row>
    <row r="4" spans="1:15" ht="15.75" thickBot="1">
      <c r="A4" s="7" t="s">
        <v>174</v>
      </c>
      <c r="B4" s="8"/>
      <c r="C4" s="12"/>
      <c r="D4" s="10"/>
      <c r="E4" s="9"/>
      <c r="F4" s="23" t="s">
        <v>175</v>
      </c>
      <c r="G4" s="24" t="s">
        <v>176</v>
      </c>
      <c r="H4" s="25" t="s">
        <v>177</v>
      </c>
      <c r="I4" s="11" t="s">
        <v>178</v>
      </c>
      <c r="J4" s="13" t="s">
        <v>179</v>
      </c>
      <c r="K4" s="45" t="s">
        <v>180</v>
      </c>
    </row>
    <row r="5" spans="1:15" ht="4.5" customHeight="1">
      <c r="A5" s="42"/>
      <c r="B5" s="49"/>
      <c r="C5" s="48"/>
      <c r="D5" s="49"/>
      <c r="E5" s="43"/>
      <c r="F5" s="47"/>
      <c r="G5" s="47"/>
      <c r="H5" s="47"/>
      <c r="I5" s="52"/>
      <c r="J5" s="48"/>
      <c r="K5" s="51"/>
    </row>
    <row r="6" spans="1:15" ht="15.2" customHeight="1">
      <c r="A6" s="62">
        <v>1</v>
      </c>
      <c r="B6" s="14"/>
      <c r="C6" s="34" t="s">
        <v>181</v>
      </c>
      <c r="D6" s="14" t="s">
        <v>182</v>
      </c>
      <c r="E6" s="64" t="s">
        <v>1068</v>
      </c>
      <c r="F6" s="65">
        <v>12.68</v>
      </c>
      <c r="G6" s="65">
        <v>12.922000000000001</v>
      </c>
      <c r="H6" s="35">
        <f>G6-F6</f>
        <v>0.24200000000000088</v>
      </c>
      <c r="I6" s="36">
        <v>6</v>
      </c>
      <c r="J6" s="37">
        <v>898</v>
      </c>
      <c r="K6" s="19">
        <f>SUM(H6*I6*J6)</f>
        <v>1303.8960000000047</v>
      </c>
      <c r="L6" s="772"/>
      <c r="M6" s="773"/>
    </row>
    <row r="7" spans="1:15" ht="15.2" customHeight="1">
      <c r="A7" s="71"/>
      <c r="B7" s="14"/>
      <c r="C7" s="34" t="s">
        <v>181</v>
      </c>
      <c r="D7" s="14" t="s">
        <v>182</v>
      </c>
      <c r="E7" s="240" t="s">
        <v>1069</v>
      </c>
      <c r="F7" s="65">
        <v>12.922000000000001</v>
      </c>
      <c r="G7" s="65">
        <v>14.365</v>
      </c>
      <c r="H7" s="35">
        <f>G7-F7</f>
        <v>1.4429999999999996</v>
      </c>
      <c r="I7" s="36">
        <v>6</v>
      </c>
      <c r="J7" s="37">
        <v>898</v>
      </c>
      <c r="K7" s="19">
        <f>SUM(H7*I7*J7)</f>
        <v>7774.8839999999982</v>
      </c>
      <c r="L7" s="772"/>
      <c r="M7" s="773"/>
    </row>
    <row r="8" spans="1:15" ht="15" customHeight="1">
      <c r="A8" s="71"/>
      <c r="B8" s="14"/>
      <c r="C8" s="34" t="s">
        <v>181</v>
      </c>
      <c r="D8" s="14" t="s">
        <v>182</v>
      </c>
      <c r="E8" s="240" t="s">
        <v>1070</v>
      </c>
      <c r="F8" s="65">
        <v>14.365</v>
      </c>
      <c r="G8" s="65">
        <v>14.911</v>
      </c>
      <c r="H8" s="35">
        <f>G8-F8</f>
        <v>0.54599999999999937</v>
      </c>
      <c r="I8" s="36">
        <v>6</v>
      </c>
      <c r="J8" s="37">
        <v>898</v>
      </c>
      <c r="K8" s="19">
        <f>SUM(H8*I8*J8)</f>
        <v>2941.8479999999968</v>
      </c>
      <c r="L8" s="772"/>
      <c r="M8" s="773"/>
    </row>
    <row r="9" spans="1:15" ht="15" customHeight="1">
      <c r="A9" s="71"/>
      <c r="B9" s="14"/>
      <c r="C9" s="34" t="s">
        <v>181</v>
      </c>
      <c r="D9" s="14" t="s">
        <v>182</v>
      </c>
      <c r="E9" s="64" t="s">
        <v>1071</v>
      </c>
      <c r="F9" s="65">
        <v>14.911</v>
      </c>
      <c r="G9" s="65">
        <v>15.234</v>
      </c>
      <c r="H9" s="35">
        <f>G9-F9</f>
        <v>0.3230000000000004</v>
      </c>
      <c r="I9" s="36">
        <v>6</v>
      </c>
      <c r="J9" s="37">
        <v>898</v>
      </c>
      <c r="K9" s="19">
        <f>SUM(H9*I9*J9)</f>
        <v>1740.3240000000021</v>
      </c>
      <c r="L9" s="772"/>
      <c r="M9" s="773"/>
    </row>
    <row r="10" spans="1:15" ht="15.2" customHeight="1">
      <c r="A10" s="63"/>
      <c r="B10" s="761" t="s">
        <v>183</v>
      </c>
      <c r="C10" s="762"/>
      <c r="D10" s="763"/>
      <c r="E10" s="339"/>
      <c r="F10" s="68"/>
      <c r="G10" s="68"/>
      <c r="H10" s="21">
        <f>SUM(H9:H9)</f>
        <v>0.3230000000000004</v>
      </c>
      <c r="I10" s="33"/>
      <c r="J10" s="28"/>
      <c r="K10" s="20">
        <f>SUM(K6:K9)</f>
        <v>13760.952000000001</v>
      </c>
      <c r="L10" s="74"/>
    </row>
    <row r="11" spans="1:15" ht="15.2" customHeight="1">
      <c r="A11" s="76">
        <v>2</v>
      </c>
      <c r="B11" s="78"/>
      <c r="C11" s="41" t="s">
        <v>181</v>
      </c>
      <c r="D11" s="78" t="s">
        <v>187</v>
      </c>
      <c r="E11" s="79" t="s">
        <v>188</v>
      </c>
      <c r="F11" s="80">
        <v>3.89</v>
      </c>
      <c r="G11" s="80">
        <v>4.0940000000000003</v>
      </c>
      <c r="H11" s="80">
        <v>0.20399999999999999</v>
      </c>
      <c r="I11" s="81">
        <v>6.4</v>
      </c>
      <c r="J11" s="82">
        <v>400</v>
      </c>
      <c r="K11" s="19">
        <f>SUM(H11*I11*J11*1.21)</f>
        <v>631.91039999999998</v>
      </c>
      <c r="L11" s="321"/>
      <c r="M11" s="321"/>
      <c r="N11" s="321"/>
      <c r="O11" s="321"/>
    </row>
    <row r="12" spans="1:15" ht="15.2" customHeight="1">
      <c r="A12" s="84"/>
      <c r="B12" s="761" t="s">
        <v>183</v>
      </c>
      <c r="C12" s="762"/>
      <c r="D12" s="763"/>
      <c r="E12" s="149"/>
      <c r="F12" s="88"/>
      <c r="G12" s="88"/>
      <c r="H12" s="86">
        <f>SUBTOTAL(9,H11:H11)</f>
        <v>0.20399999999999999</v>
      </c>
      <c r="I12" s="89"/>
      <c r="J12" s="90"/>
      <c r="K12" s="20">
        <f>SUBTOTAL(9,K11:K11)</f>
        <v>631.91039999999998</v>
      </c>
      <c r="L12" s="74"/>
    </row>
    <row r="13" spans="1:15" ht="15.2" customHeight="1">
      <c r="A13" s="62">
        <v>3</v>
      </c>
      <c r="B13" s="14"/>
      <c r="C13" s="34" t="s">
        <v>189</v>
      </c>
      <c r="D13" s="14" t="s">
        <v>182</v>
      </c>
      <c r="E13" s="338" t="s">
        <v>190</v>
      </c>
      <c r="F13" s="65">
        <v>31.07</v>
      </c>
      <c r="G13" s="65">
        <v>31.308</v>
      </c>
      <c r="H13" s="35">
        <f>G13-F13</f>
        <v>0.23799999999999955</v>
      </c>
      <c r="I13" s="36">
        <v>6</v>
      </c>
      <c r="J13" s="37">
        <v>300</v>
      </c>
      <c r="K13" s="19">
        <f>SUM(H13*I13*J13)</f>
        <v>428.39999999999918</v>
      </c>
      <c r="L13" s="59"/>
    </row>
    <row r="14" spans="1:15" ht="15.2" customHeight="1">
      <c r="A14" s="71"/>
      <c r="B14" s="14"/>
      <c r="C14" s="34" t="s">
        <v>189</v>
      </c>
      <c r="D14" s="14" t="s">
        <v>182</v>
      </c>
      <c r="E14" s="240" t="s">
        <v>191</v>
      </c>
      <c r="F14" s="65">
        <v>31.308</v>
      </c>
      <c r="G14" s="65">
        <v>31.788</v>
      </c>
      <c r="H14" s="35">
        <f>G14-F14</f>
        <v>0.48000000000000043</v>
      </c>
      <c r="I14" s="36">
        <v>6.4</v>
      </c>
      <c r="J14" s="37">
        <v>300</v>
      </c>
      <c r="K14" s="19">
        <f>SUM(H14*I14*J14)</f>
        <v>921.60000000000082</v>
      </c>
    </row>
    <row r="15" spans="1:15" ht="15.2" customHeight="1">
      <c r="A15" s="63"/>
      <c r="B15" s="761" t="s">
        <v>192</v>
      </c>
      <c r="C15" s="762"/>
      <c r="D15" s="763"/>
      <c r="E15" s="341"/>
      <c r="F15" s="68"/>
      <c r="G15" s="68"/>
      <c r="H15" s="38">
        <f>SUM(H13:H14)</f>
        <v>0.71799999999999997</v>
      </c>
      <c r="I15" s="39"/>
      <c r="J15" s="40"/>
      <c r="K15" s="20">
        <f>SUM(K13:K14)</f>
        <v>1350</v>
      </c>
      <c r="L15" s="74"/>
    </row>
    <row r="16" spans="1:15" ht="15.2" customHeight="1">
      <c r="A16" s="62">
        <v>4</v>
      </c>
      <c r="B16" s="14"/>
      <c r="C16" s="34" t="s">
        <v>193</v>
      </c>
      <c r="D16" s="15" t="s">
        <v>194</v>
      </c>
      <c r="E16" s="230" t="s">
        <v>195</v>
      </c>
      <c r="F16" s="65">
        <v>78</v>
      </c>
      <c r="G16" s="65">
        <v>78.075000000000003</v>
      </c>
      <c r="H16" s="17">
        <f>G16-F16</f>
        <v>7.5000000000002842E-2</v>
      </c>
      <c r="I16" s="61">
        <v>6.2</v>
      </c>
      <c r="J16" s="18">
        <v>450</v>
      </c>
      <c r="K16" s="19">
        <f>SUM(H16*I16*J16)</f>
        <v>209.25000000000793</v>
      </c>
    </row>
    <row r="17" spans="1:16" ht="15.2" customHeight="1">
      <c r="A17" s="71"/>
      <c r="B17" s="14"/>
      <c r="C17" s="34" t="s">
        <v>193</v>
      </c>
      <c r="D17" s="15" t="s">
        <v>194</v>
      </c>
      <c r="E17" s="230"/>
      <c r="F17" s="65">
        <v>78.075000000000003</v>
      </c>
      <c r="G17" s="65">
        <v>78.281000000000006</v>
      </c>
      <c r="H17" s="17">
        <f>G17-F17</f>
        <v>0.20600000000000307</v>
      </c>
      <c r="I17" s="61">
        <v>6.2</v>
      </c>
      <c r="J17" s="18">
        <v>450</v>
      </c>
      <c r="K17" s="19">
        <f>SUM(H17*I17*J17)</f>
        <v>574.74000000000854</v>
      </c>
    </row>
    <row r="18" spans="1:16" ht="15.2" customHeight="1">
      <c r="A18" s="71"/>
      <c r="B18" s="14"/>
      <c r="C18" s="34" t="s">
        <v>193</v>
      </c>
      <c r="D18" s="15" t="s">
        <v>194</v>
      </c>
      <c r="E18" s="227"/>
      <c r="F18" s="65">
        <v>78.281000000000006</v>
      </c>
      <c r="G18" s="65">
        <v>78.426000000000002</v>
      </c>
      <c r="H18" s="17">
        <f>G18-F18</f>
        <v>0.14499999999999602</v>
      </c>
      <c r="I18" s="61">
        <v>6.2</v>
      </c>
      <c r="J18" s="18">
        <v>450</v>
      </c>
      <c r="K18" s="19">
        <f>SUM(H18*I18*J18)</f>
        <v>404.54999999998893</v>
      </c>
    </row>
    <row r="19" spans="1:16" s="468" customFormat="1" ht="15.2" customHeight="1">
      <c r="A19" s="483"/>
      <c r="B19" s="779" t="s">
        <v>196</v>
      </c>
      <c r="C19" s="780"/>
      <c r="D19" s="781"/>
      <c r="E19" s="484"/>
      <c r="F19" s="465"/>
      <c r="G19" s="465"/>
      <c r="H19" s="485">
        <f>SUM(H16:H18)</f>
        <v>0.42600000000000193</v>
      </c>
      <c r="I19" s="486"/>
      <c r="J19" s="487"/>
      <c r="K19" s="488">
        <f>SUBTOTAL(9,K16:K18)</f>
        <v>1188.5400000000054</v>
      </c>
      <c r="L19" s="489"/>
      <c r="M19" s="490"/>
      <c r="N19" s="490"/>
      <c r="O19" s="490"/>
      <c r="P19" s="490"/>
    </row>
    <row r="20" spans="1:16" ht="15.2" customHeight="1">
      <c r="A20" s="62">
        <v>5</v>
      </c>
      <c r="B20" s="443"/>
      <c r="C20" s="34" t="s">
        <v>197</v>
      </c>
      <c r="D20" s="14" t="s">
        <v>194</v>
      </c>
      <c r="E20" s="484" t="s">
        <v>44</v>
      </c>
      <c r="F20" s="65">
        <v>58.326000000000001</v>
      </c>
      <c r="G20" s="65">
        <v>58.526000000000003</v>
      </c>
      <c r="H20" s="35">
        <f>G20-F20</f>
        <v>0.20000000000000284</v>
      </c>
      <c r="I20" s="134">
        <v>6.4</v>
      </c>
      <c r="J20" s="37">
        <v>450</v>
      </c>
      <c r="K20" s="19">
        <f>SUM(H20*I20*J20)</f>
        <v>576.00000000000819</v>
      </c>
      <c r="L20" s="439"/>
      <c r="M20" s="452"/>
      <c r="N20" s="452"/>
    </row>
    <row r="21" spans="1:16" ht="15.2" customHeight="1">
      <c r="A21" s="71"/>
      <c r="B21" s="444"/>
      <c r="C21" s="34" t="s">
        <v>197</v>
      </c>
      <c r="D21" s="14" t="s">
        <v>194</v>
      </c>
      <c r="E21" s="484" t="s">
        <v>45</v>
      </c>
      <c r="F21" s="65">
        <v>59.225999999999999</v>
      </c>
      <c r="G21" s="65">
        <v>59.381</v>
      </c>
      <c r="H21" s="35">
        <f>G21-F21</f>
        <v>0.15500000000000114</v>
      </c>
      <c r="I21" s="134">
        <v>6.1</v>
      </c>
      <c r="J21" s="37">
        <v>450</v>
      </c>
      <c r="K21" s="19">
        <f>SUM(H21*I21*J21)</f>
        <v>425.47500000000309</v>
      </c>
      <c r="L21" s="439"/>
      <c r="M21" s="452"/>
      <c r="N21" s="452"/>
    </row>
    <row r="22" spans="1:16" ht="15.2" customHeight="1">
      <c r="A22" s="71"/>
      <c r="B22" s="14"/>
      <c r="C22" s="34" t="s">
        <v>197</v>
      </c>
      <c r="D22" s="15" t="s">
        <v>194</v>
      </c>
      <c r="E22" s="230" t="s">
        <v>46</v>
      </c>
      <c r="F22" s="65">
        <v>59.6</v>
      </c>
      <c r="G22" s="65">
        <v>68.623999999999995</v>
      </c>
      <c r="H22" s="17">
        <f>G22-F22</f>
        <v>9.0239999999999938</v>
      </c>
      <c r="I22" s="61">
        <v>5.8</v>
      </c>
      <c r="J22" s="18">
        <v>450</v>
      </c>
      <c r="K22" s="19">
        <f>SUM(H22*I22*J22)</f>
        <v>23552.639999999985</v>
      </c>
      <c r="L22" s="439"/>
      <c r="M22" s="452"/>
      <c r="N22" s="452"/>
    </row>
    <row r="23" spans="1:16" ht="15.2" customHeight="1">
      <c r="A23" s="63"/>
      <c r="B23" s="761" t="s">
        <v>198</v>
      </c>
      <c r="C23" s="762"/>
      <c r="D23" s="763"/>
      <c r="E23" s="227"/>
      <c r="F23" s="65"/>
      <c r="G23" s="65"/>
      <c r="H23" s="21">
        <f>SUM(H20:H22)</f>
        <v>9.3789999999999978</v>
      </c>
      <c r="I23" s="61"/>
      <c r="J23" s="18"/>
      <c r="K23" s="20">
        <f>SUBTOTAL(9,K20:K22)</f>
        <v>24554.114999999998</v>
      </c>
      <c r="L23" s="220"/>
      <c r="M23" s="74"/>
      <c r="N23" s="74"/>
    </row>
    <row r="24" spans="1:16">
      <c r="A24" s="62">
        <v>6</v>
      </c>
      <c r="B24" s="14" t="s">
        <v>203</v>
      </c>
      <c r="C24" s="34" t="s">
        <v>204</v>
      </c>
      <c r="D24" s="14" t="s">
        <v>182</v>
      </c>
      <c r="E24" s="240" t="s">
        <v>205</v>
      </c>
      <c r="F24" s="65">
        <v>27.69</v>
      </c>
      <c r="G24" s="65">
        <v>28.37</v>
      </c>
      <c r="H24" s="35">
        <f>G24-F24</f>
        <v>0.67999999999999972</v>
      </c>
      <c r="I24" s="36">
        <v>6</v>
      </c>
      <c r="J24" s="37">
        <v>898</v>
      </c>
      <c r="K24" s="19">
        <f>SUM(H24*I24*J24)</f>
        <v>3663.8399999999983</v>
      </c>
      <c r="L24" s="221"/>
    </row>
    <row r="25" spans="1:16">
      <c r="A25" s="71"/>
      <c r="B25" s="14" t="s">
        <v>203</v>
      </c>
      <c r="C25" s="34" t="s">
        <v>204</v>
      </c>
      <c r="D25" s="14" t="s">
        <v>182</v>
      </c>
      <c r="E25" s="230" t="s">
        <v>206</v>
      </c>
      <c r="F25" s="65">
        <v>28.37</v>
      </c>
      <c r="G25" s="65">
        <v>28.972999999999999</v>
      </c>
      <c r="H25" s="35">
        <f>G25-F25</f>
        <v>0.60299999999999798</v>
      </c>
      <c r="I25" s="36">
        <v>6</v>
      </c>
      <c r="J25" s="37">
        <v>898</v>
      </c>
      <c r="K25" s="19">
        <f>SUM(H25*I25*J25)</f>
        <v>3248.963999999989</v>
      </c>
      <c r="L25" s="221"/>
    </row>
    <row r="26" spans="1:16">
      <c r="A26" s="71"/>
      <c r="B26" s="14" t="s">
        <v>203</v>
      </c>
      <c r="C26" s="34" t="s">
        <v>204</v>
      </c>
      <c r="D26" s="14" t="s">
        <v>182</v>
      </c>
      <c r="E26" s="230" t="s">
        <v>207</v>
      </c>
      <c r="F26" s="65">
        <v>28.972999999999999</v>
      </c>
      <c r="G26" s="65">
        <v>30.565000000000001</v>
      </c>
      <c r="H26" s="35">
        <f>G26-F26</f>
        <v>1.5920000000000023</v>
      </c>
      <c r="I26" s="36">
        <v>6</v>
      </c>
      <c r="J26" s="37">
        <v>898</v>
      </c>
      <c r="K26" s="19">
        <f>SUM(H26*I26*J26)</f>
        <v>8577.6960000000126</v>
      </c>
      <c r="L26" s="221"/>
      <c r="N26" s="72"/>
    </row>
    <row r="27" spans="1:16">
      <c r="A27" s="63"/>
      <c r="B27" s="774" t="s">
        <v>208</v>
      </c>
      <c r="C27" s="775"/>
      <c r="D27" s="776"/>
      <c r="E27" s="345"/>
      <c r="F27" s="68"/>
      <c r="G27" s="68"/>
      <c r="H27" s="21">
        <f>SUM(H24:H26)</f>
        <v>2.875</v>
      </c>
      <c r="I27" s="33"/>
      <c r="J27" s="28"/>
      <c r="K27" s="20">
        <f>SUM(K24:K26)</f>
        <v>15490.5</v>
      </c>
      <c r="L27" s="220"/>
    </row>
    <row r="28" spans="1:16">
      <c r="A28" s="83">
        <v>7</v>
      </c>
      <c r="B28" s="78"/>
      <c r="C28" s="77" t="s">
        <v>209</v>
      </c>
      <c r="D28" s="78" t="s">
        <v>187</v>
      </c>
      <c r="E28" s="91" t="s">
        <v>210</v>
      </c>
      <c r="F28" s="80">
        <v>29.733000000000001</v>
      </c>
      <c r="G28" s="80">
        <v>30.774000000000001</v>
      </c>
      <c r="H28" s="80">
        <v>1.0409999999999999</v>
      </c>
      <c r="I28" s="81">
        <v>5.7</v>
      </c>
      <c r="J28" s="82">
        <v>380</v>
      </c>
      <c r="K28" s="19">
        <f>SUM(H28*I28*J28*1.21)</f>
        <v>2728.3152599999999</v>
      </c>
      <c r="L28" s="221"/>
    </row>
    <row r="29" spans="1:16">
      <c r="A29" s="84"/>
      <c r="B29" s="761" t="s">
        <v>211</v>
      </c>
      <c r="C29" s="762"/>
      <c r="D29" s="763"/>
      <c r="E29" s="91"/>
      <c r="F29" s="80"/>
      <c r="G29" s="92"/>
      <c r="H29" s="93">
        <f>SUBTOTAL(9,H28:H28)</f>
        <v>1.0409999999999999</v>
      </c>
      <c r="I29" s="94"/>
      <c r="J29" s="95"/>
      <c r="K29" s="75">
        <f>SUBTOTAL(9,K28:K28)</f>
        <v>2728.3152599999999</v>
      </c>
      <c r="L29" s="221"/>
    </row>
    <row r="30" spans="1:16">
      <c r="A30" s="62">
        <v>8</v>
      </c>
      <c r="B30" s="14"/>
      <c r="C30" s="34" t="s">
        <v>212</v>
      </c>
      <c r="D30" s="15" t="s">
        <v>199</v>
      </c>
      <c r="E30" s="64" t="s">
        <v>213</v>
      </c>
      <c r="F30" s="65">
        <v>9.9499999999999993</v>
      </c>
      <c r="G30" s="65">
        <v>16.016999999999999</v>
      </c>
      <c r="H30" s="17">
        <f>G30-F30</f>
        <v>6.0670000000000002</v>
      </c>
      <c r="I30" s="61">
        <v>6</v>
      </c>
      <c r="J30" s="18">
        <v>480</v>
      </c>
      <c r="K30" s="19">
        <f>SUM(H30*I30*J30)</f>
        <v>17472.96</v>
      </c>
      <c r="L30" s="221"/>
    </row>
    <row r="31" spans="1:16">
      <c r="A31" s="63"/>
      <c r="B31" s="761" t="s">
        <v>214</v>
      </c>
      <c r="C31" s="762"/>
      <c r="D31" s="763"/>
      <c r="E31" s="346"/>
      <c r="F31" s="65"/>
      <c r="G31" s="65"/>
      <c r="H31" s="21">
        <f>SUM(H30)</f>
        <v>6.0670000000000002</v>
      </c>
      <c r="I31" s="61"/>
      <c r="J31" s="18"/>
      <c r="K31" s="73">
        <f>SUM(K30)</f>
        <v>17472.96</v>
      </c>
      <c r="L31" s="221"/>
    </row>
    <row r="32" spans="1:16">
      <c r="A32" s="770">
        <v>9</v>
      </c>
      <c r="B32" s="78"/>
      <c r="C32" s="77" t="s">
        <v>219</v>
      </c>
      <c r="D32" s="78" t="s">
        <v>187</v>
      </c>
      <c r="E32" s="79" t="s">
        <v>220</v>
      </c>
      <c r="F32" s="80">
        <v>13.686999999999999</v>
      </c>
      <c r="G32" s="80">
        <v>13.765000000000001</v>
      </c>
      <c r="H32" s="80">
        <v>7.8E-2</v>
      </c>
      <c r="I32" s="81">
        <v>7.4</v>
      </c>
      <c r="J32" s="82">
        <v>400</v>
      </c>
      <c r="K32" s="19">
        <f>SUM(H32*I32*J32*1.21)</f>
        <v>279.3648</v>
      </c>
      <c r="L32" s="221"/>
    </row>
    <row r="33" spans="1:26">
      <c r="A33" s="771"/>
      <c r="B33" s="78"/>
      <c r="C33" s="77" t="s">
        <v>219</v>
      </c>
      <c r="D33" s="78" t="s">
        <v>187</v>
      </c>
      <c r="E33" s="340"/>
      <c r="F33" s="80">
        <v>13.765000000000001</v>
      </c>
      <c r="G33" s="80">
        <v>13.929</v>
      </c>
      <c r="H33" s="80">
        <v>0.16400000000000001</v>
      </c>
      <c r="I33" s="81">
        <v>7.7</v>
      </c>
      <c r="J33" s="82">
        <v>400</v>
      </c>
      <c r="K33" s="19">
        <f>SUM(H33*I33*J33*1.21)</f>
        <v>611.1952</v>
      </c>
      <c r="L33" s="221"/>
    </row>
    <row r="34" spans="1:26">
      <c r="A34" s="84"/>
      <c r="B34" s="761" t="s">
        <v>221</v>
      </c>
      <c r="C34" s="762"/>
      <c r="D34" s="763"/>
      <c r="E34" s="34"/>
      <c r="F34" s="80"/>
      <c r="G34" s="80"/>
      <c r="H34" s="86">
        <f>SUBTOTAL(9,H32:H33)</f>
        <v>0.24199999999999999</v>
      </c>
      <c r="I34" s="81"/>
      <c r="J34" s="82"/>
      <c r="K34" s="20">
        <f>SUBTOTAL(9,K32:K33)</f>
        <v>890.56</v>
      </c>
      <c r="L34" s="700"/>
      <c r="M34" s="723"/>
      <c r="N34" s="74"/>
    </row>
    <row r="35" spans="1:26">
      <c r="A35" s="354"/>
      <c r="B35" s="355"/>
      <c r="C35" s="355"/>
      <c r="D35" s="355"/>
      <c r="E35" s="356"/>
      <c r="F35" s="357"/>
      <c r="G35" s="357"/>
      <c r="H35" s="358"/>
      <c r="I35" s="359"/>
      <c r="J35" s="360"/>
      <c r="K35" s="361"/>
      <c r="L35" s="353"/>
      <c r="M35" s="335"/>
      <c r="N35" s="335"/>
      <c r="O35" s="335"/>
    </row>
    <row r="36" spans="1:26">
      <c r="A36" s="692"/>
      <c r="B36" s="693"/>
      <c r="C36" s="693"/>
      <c r="D36" s="693"/>
      <c r="E36" s="694"/>
      <c r="F36" s="695"/>
      <c r="G36" s="695"/>
      <c r="H36" s="696"/>
      <c r="I36" s="697"/>
      <c r="J36" s="698"/>
      <c r="K36" s="699"/>
      <c r="L36" s="475"/>
      <c r="M36" s="473"/>
      <c r="N36" s="473"/>
      <c r="O36" s="473"/>
    </row>
    <row r="37" spans="1:26" ht="15.75" thickBot="1">
      <c r="A37" s="782">
        <v>1</v>
      </c>
      <c r="B37" s="782"/>
      <c r="C37" s="782"/>
      <c r="D37" s="782"/>
      <c r="E37" s="782"/>
      <c r="F37" s="782"/>
      <c r="G37" s="782"/>
      <c r="H37" s="782"/>
      <c r="I37" s="782"/>
      <c r="J37" s="782"/>
      <c r="K37" s="782"/>
      <c r="L37" s="353"/>
      <c r="M37" s="335"/>
      <c r="N37" s="335"/>
      <c r="O37" s="335"/>
    </row>
    <row r="38" spans="1:26" ht="24">
      <c r="A38" s="1" t="s">
        <v>164</v>
      </c>
      <c r="B38" s="2" t="s">
        <v>165</v>
      </c>
      <c r="C38" s="3" t="s">
        <v>166</v>
      </c>
      <c r="D38" s="4" t="s">
        <v>167</v>
      </c>
      <c r="E38" s="3" t="s">
        <v>168</v>
      </c>
      <c r="F38" s="777" t="s">
        <v>169</v>
      </c>
      <c r="G38" s="778"/>
      <c r="H38" s="22" t="s">
        <v>170</v>
      </c>
      <c r="I38" s="5" t="s">
        <v>171</v>
      </c>
      <c r="J38" s="6" t="s">
        <v>172</v>
      </c>
      <c r="K38" s="44" t="s">
        <v>173</v>
      </c>
      <c r="L38" s="353"/>
      <c r="M38" s="335"/>
      <c r="N38" s="335"/>
      <c r="O38" s="335"/>
    </row>
    <row r="39" spans="1:26" ht="15.75" thickBot="1">
      <c r="A39" s="7" t="s">
        <v>174</v>
      </c>
      <c r="B39" s="8"/>
      <c r="C39" s="12"/>
      <c r="D39" s="10"/>
      <c r="E39" s="9"/>
      <c r="F39" s="23" t="s">
        <v>175</v>
      </c>
      <c r="G39" s="24" t="s">
        <v>176</v>
      </c>
      <c r="H39" s="25" t="s">
        <v>177</v>
      </c>
      <c r="I39" s="11" t="s">
        <v>178</v>
      </c>
      <c r="J39" s="13" t="s">
        <v>179</v>
      </c>
      <c r="K39" s="45" t="s">
        <v>180</v>
      </c>
      <c r="L39" s="353"/>
      <c r="M39" s="335"/>
      <c r="N39" s="335"/>
      <c r="O39" s="335"/>
    </row>
    <row r="40" spans="1:26" ht="4.5" customHeight="1">
      <c r="A40" s="42"/>
      <c r="B40" s="49"/>
      <c r="C40" s="48"/>
      <c r="D40" s="49"/>
      <c r="E40" s="43"/>
      <c r="F40" s="47"/>
      <c r="G40" s="47"/>
      <c r="H40" s="47"/>
      <c r="I40" s="52"/>
      <c r="J40" s="48"/>
      <c r="K40" s="51"/>
      <c r="L40" s="336"/>
      <c r="M40" s="335"/>
      <c r="N40" s="335"/>
      <c r="O40" s="335"/>
    </row>
    <row r="41" spans="1:26">
      <c r="A41" s="76">
        <v>10</v>
      </c>
      <c r="B41" s="78"/>
      <c r="C41" s="77" t="s">
        <v>218</v>
      </c>
      <c r="D41" s="78" t="s">
        <v>199</v>
      </c>
      <c r="E41" s="85" t="s">
        <v>955</v>
      </c>
      <c r="F41" s="80">
        <v>12.975</v>
      </c>
      <c r="G41" s="80">
        <v>13.323</v>
      </c>
      <c r="H41" s="80">
        <v>0.34799999999999998</v>
      </c>
      <c r="I41" s="81">
        <v>6.5</v>
      </c>
      <c r="J41" s="82">
        <v>2500</v>
      </c>
      <c r="K41" s="19">
        <f>SUM(H41*I41*J41*1.21)</f>
        <v>6842.55</v>
      </c>
      <c r="L41" s="758"/>
      <c r="M41" s="759"/>
      <c r="N41" s="759"/>
      <c r="O41" s="759"/>
    </row>
    <row r="42" spans="1:26">
      <c r="A42" s="84"/>
      <c r="B42" s="761" t="s">
        <v>222</v>
      </c>
      <c r="C42" s="762"/>
      <c r="D42" s="763"/>
      <c r="E42" s="85"/>
      <c r="F42" s="80"/>
      <c r="G42" s="80"/>
      <c r="H42" s="86">
        <f>SUBTOTAL(9,H41:H41)</f>
        <v>0.34799999999999998</v>
      </c>
      <c r="I42" s="81"/>
      <c r="J42" s="82"/>
      <c r="K42" s="20">
        <f>SUBTOTAL(9,K41:K41)</f>
        <v>6842.55</v>
      </c>
      <c r="L42" s="760"/>
      <c r="M42" s="759"/>
      <c r="N42" s="759"/>
      <c r="O42" s="759"/>
    </row>
    <row r="43" spans="1:26">
      <c r="A43" s="347">
        <v>11</v>
      </c>
      <c r="B43" s="491"/>
      <c r="C43" s="492" t="s">
        <v>1062</v>
      </c>
      <c r="D43" s="493" t="s">
        <v>234</v>
      </c>
      <c r="E43" s="494" t="s">
        <v>1063</v>
      </c>
      <c r="F43" s="348">
        <v>1.5</v>
      </c>
      <c r="G43" s="348">
        <v>2.4</v>
      </c>
      <c r="H43" s="495">
        <v>0.9</v>
      </c>
      <c r="I43" s="349">
        <v>5.8</v>
      </c>
      <c r="J43" s="350">
        <v>450</v>
      </c>
      <c r="K43" s="111">
        <f>SUM(H43*I43*J43*1.21)</f>
        <v>2842.29</v>
      </c>
    </row>
    <row r="44" spans="1:26">
      <c r="A44" s="351"/>
      <c r="B44" s="496"/>
      <c r="C44" s="492" t="s">
        <v>1062</v>
      </c>
      <c r="D44" s="493" t="s">
        <v>234</v>
      </c>
      <c r="E44" s="494" t="s">
        <v>1064</v>
      </c>
      <c r="F44" s="348">
        <v>5.8419999999999996</v>
      </c>
      <c r="G44" s="348">
        <v>8.2449999999999992</v>
      </c>
      <c r="H44" s="495">
        <v>2.403</v>
      </c>
      <c r="I44" s="349">
        <v>6</v>
      </c>
      <c r="J44" s="350">
        <v>450</v>
      </c>
      <c r="K44" s="111">
        <f>SUM(H44*I44*J44*1.21)</f>
        <v>7850.6009999999987</v>
      </c>
    </row>
    <row r="45" spans="1:26">
      <c r="A45" s="351"/>
      <c r="B45" s="764" t="s">
        <v>1065</v>
      </c>
      <c r="C45" s="765"/>
      <c r="D45" s="766"/>
      <c r="E45" s="494"/>
      <c r="F45" s="348"/>
      <c r="G45" s="348"/>
      <c r="H45" s="103">
        <f>SUBTOTAL(9,H43:H44)</f>
        <v>3.3029999999999999</v>
      </c>
      <c r="I45" s="349"/>
      <c r="J45" s="350"/>
      <c r="K45" s="73">
        <f>SUBTOTAL(9,K43:K44)</f>
        <v>10692.891</v>
      </c>
    </row>
    <row r="46" spans="1:26">
      <c r="A46" s="347">
        <v>12</v>
      </c>
      <c r="B46" s="491"/>
      <c r="C46" s="492" t="s">
        <v>959</v>
      </c>
      <c r="D46" s="493" t="s">
        <v>234</v>
      </c>
      <c r="E46" s="494" t="s">
        <v>0</v>
      </c>
      <c r="F46" s="348">
        <v>8</v>
      </c>
      <c r="G46" s="348">
        <v>10.792999999999999</v>
      </c>
      <c r="H46" s="495">
        <v>2.7930000000000001</v>
      </c>
      <c r="I46" s="349">
        <v>6</v>
      </c>
      <c r="J46" s="350">
        <v>450</v>
      </c>
      <c r="K46" s="111">
        <f>SUM(H46*I46*J46*1.21)</f>
        <v>9124.7310000000016</v>
      </c>
    </row>
    <row r="47" spans="1:26">
      <c r="A47" s="351"/>
      <c r="B47" s="764" t="s">
        <v>960</v>
      </c>
      <c r="C47" s="765"/>
      <c r="D47" s="766"/>
      <c r="E47" s="494"/>
      <c r="F47" s="348"/>
      <c r="G47" s="348"/>
      <c r="H47" s="103">
        <f>SUBTOTAL(9,H46:H46)</f>
        <v>2.7930000000000001</v>
      </c>
      <c r="I47" s="349"/>
      <c r="J47" s="350"/>
      <c r="K47" s="73">
        <f>SUBTOTAL(9,K46:K46)</f>
        <v>9124.7310000000016</v>
      </c>
    </row>
    <row r="48" spans="1:26">
      <c r="A48" s="347">
        <v>13</v>
      </c>
      <c r="B48" s="491"/>
      <c r="C48" s="492" t="s">
        <v>1</v>
      </c>
      <c r="D48" s="493" t="s">
        <v>234</v>
      </c>
      <c r="E48" s="494" t="s">
        <v>2</v>
      </c>
      <c r="F48" s="348">
        <v>20.113</v>
      </c>
      <c r="G48" s="348">
        <v>23.5</v>
      </c>
      <c r="H48" s="495">
        <v>3.387</v>
      </c>
      <c r="I48" s="349">
        <v>6</v>
      </c>
      <c r="J48" s="350">
        <v>450</v>
      </c>
      <c r="K48" s="111">
        <f>SUM(H48*I48*J48*1.21)</f>
        <v>11065.329</v>
      </c>
      <c r="Z48" s="74"/>
    </row>
    <row r="49" spans="1:26">
      <c r="A49" s="351"/>
      <c r="B49" s="764" t="s">
        <v>3</v>
      </c>
      <c r="C49" s="765"/>
      <c r="D49" s="766"/>
      <c r="E49" s="494"/>
      <c r="F49" s="348"/>
      <c r="G49" s="348"/>
      <c r="H49" s="103">
        <f>SUBTOTAL(9,H48:H48)</f>
        <v>3.387</v>
      </c>
      <c r="I49" s="349"/>
      <c r="J49" s="350"/>
      <c r="K49" s="73">
        <f>SUBTOTAL(9,K48:K48)</f>
        <v>11065.329</v>
      </c>
      <c r="Z49" s="74"/>
    </row>
    <row r="50" spans="1:26">
      <c r="A50" s="347">
        <v>14</v>
      </c>
      <c r="B50" s="491"/>
      <c r="C50" s="492" t="s">
        <v>4</v>
      </c>
      <c r="D50" s="491" t="s">
        <v>234</v>
      </c>
      <c r="E50" s="494" t="s">
        <v>65</v>
      </c>
      <c r="F50" s="348">
        <v>15.847</v>
      </c>
      <c r="G50" s="348">
        <v>22</v>
      </c>
      <c r="H50" s="495">
        <v>6.1529999999999996</v>
      </c>
      <c r="I50" s="349">
        <v>6</v>
      </c>
      <c r="J50" s="350">
        <v>450</v>
      </c>
      <c r="K50" s="111">
        <f>SUM(H50*I50*J50*1.21)</f>
        <v>20101.850999999999</v>
      </c>
    </row>
    <row r="51" spans="1:26">
      <c r="A51" s="351"/>
      <c r="B51" s="764" t="s">
        <v>5</v>
      </c>
      <c r="C51" s="765"/>
      <c r="D51" s="766"/>
      <c r="E51" s="494"/>
      <c r="F51" s="348"/>
      <c r="G51" s="348"/>
      <c r="H51" s="103">
        <f>SUBTOTAL(9,H50:H50)</f>
        <v>6.1529999999999996</v>
      </c>
      <c r="I51" s="349"/>
      <c r="J51" s="350"/>
      <c r="K51" s="73">
        <f>SUBTOTAL(9,K50:K50)</f>
        <v>20101.850999999999</v>
      </c>
    </row>
    <row r="52" spans="1:26">
      <c r="A52" s="347">
        <v>15</v>
      </c>
      <c r="B52" s="491"/>
      <c r="C52" s="492" t="s">
        <v>6</v>
      </c>
      <c r="D52" s="493" t="s">
        <v>234</v>
      </c>
      <c r="E52" s="494" t="s">
        <v>7</v>
      </c>
      <c r="F52" s="348">
        <v>13.294</v>
      </c>
      <c r="G52" s="348">
        <v>22.629000000000001</v>
      </c>
      <c r="H52" s="495">
        <v>9.3350000000000009</v>
      </c>
      <c r="I52" s="349">
        <v>6</v>
      </c>
      <c r="J52" s="350">
        <v>450</v>
      </c>
      <c r="K52" s="111">
        <f>SUM(H52*I52*J52*1.21)</f>
        <v>30497.445000000003</v>
      </c>
    </row>
    <row r="53" spans="1:26">
      <c r="A53" s="351"/>
      <c r="B53" s="764" t="s">
        <v>8</v>
      </c>
      <c r="C53" s="765"/>
      <c r="D53" s="766"/>
      <c r="E53" s="494"/>
      <c r="F53" s="348"/>
      <c r="G53" s="348"/>
      <c r="H53" s="103">
        <f>SUBTOTAL(9,H52:H52)</f>
        <v>9.3350000000000009</v>
      </c>
      <c r="I53" s="349"/>
      <c r="J53" s="350"/>
      <c r="K53" s="73">
        <f>SUBTOTAL(9,K52:K52)</f>
        <v>30497.445000000003</v>
      </c>
    </row>
    <row r="54" spans="1:26">
      <c r="A54" s="347">
        <v>16</v>
      </c>
      <c r="B54" s="491"/>
      <c r="C54" s="492" t="s">
        <v>890</v>
      </c>
      <c r="D54" s="493" t="s">
        <v>234</v>
      </c>
      <c r="E54" s="494" t="s">
        <v>9</v>
      </c>
      <c r="F54" s="348">
        <v>30.1</v>
      </c>
      <c r="G54" s="348">
        <v>30.7</v>
      </c>
      <c r="H54" s="495">
        <v>0.6</v>
      </c>
      <c r="I54" s="349">
        <v>6</v>
      </c>
      <c r="J54" s="350">
        <v>450</v>
      </c>
      <c r="K54" s="111">
        <f>SUM(H54*I54*J54*1.21)</f>
        <v>1960.1999999999996</v>
      </c>
    </row>
    <row r="55" spans="1:26">
      <c r="A55" s="351"/>
      <c r="B55" s="767" t="s">
        <v>891</v>
      </c>
      <c r="C55" s="768"/>
      <c r="D55" s="769"/>
      <c r="E55" s="494"/>
      <c r="F55" s="497"/>
      <c r="G55" s="497"/>
      <c r="H55" s="498">
        <f>SUBTOTAL(9,H54:H54)</f>
        <v>0.6</v>
      </c>
      <c r="I55" s="499"/>
      <c r="J55" s="500"/>
      <c r="K55" s="501">
        <f>SUBTOTAL(9,K54:K54)</f>
        <v>1960.1999999999996</v>
      </c>
    </row>
    <row r="56" spans="1:26">
      <c r="A56" s="347">
        <v>17</v>
      </c>
      <c r="B56" s="491"/>
      <c r="C56" s="492" t="s">
        <v>1036</v>
      </c>
      <c r="D56" s="493" t="s">
        <v>234</v>
      </c>
      <c r="E56" s="494" t="s">
        <v>10</v>
      </c>
      <c r="F56" s="348">
        <v>0.1</v>
      </c>
      <c r="G56" s="348">
        <v>4.5019999999999998</v>
      </c>
      <c r="H56" s="495">
        <v>4.4020000000000001</v>
      </c>
      <c r="I56" s="349">
        <v>6</v>
      </c>
      <c r="J56" s="350">
        <v>450</v>
      </c>
      <c r="K56" s="111">
        <f>SUM(H56*I56*J56*1.21)</f>
        <v>14381.333999999999</v>
      </c>
    </row>
    <row r="57" spans="1:26">
      <c r="A57" s="351"/>
      <c r="B57" s="767" t="s">
        <v>1038</v>
      </c>
      <c r="C57" s="768"/>
      <c r="D57" s="769"/>
      <c r="E57" s="494"/>
      <c r="F57" s="497"/>
      <c r="G57" s="497"/>
      <c r="H57" s="498">
        <f>SUBTOTAL(9,H56:H56)</f>
        <v>4.4020000000000001</v>
      </c>
      <c r="I57" s="499"/>
      <c r="J57" s="500"/>
      <c r="K57" s="501">
        <f>SUBTOTAL(9,K56:K56)</f>
        <v>14381.333999999999</v>
      </c>
    </row>
    <row r="58" spans="1:26">
      <c r="A58" s="347">
        <v>18</v>
      </c>
      <c r="B58" s="491"/>
      <c r="C58" s="492" t="s">
        <v>47</v>
      </c>
      <c r="D58" s="493" t="s">
        <v>194</v>
      </c>
      <c r="E58" s="494" t="s">
        <v>48</v>
      </c>
      <c r="F58" s="348">
        <v>1.97</v>
      </c>
      <c r="G58" s="348">
        <v>2.84</v>
      </c>
      <c r="H58" s="348">
        <f>G58-F58</f>
        <v>0.86999999999999988</v>
      </c>
      <c r="I58" s="349">
        <v>6.5</v>
      </c>
      <c r="J58" s="350">
        <v>400</v>
      </c>
      <c r="K58" s="111">
        <f>SUM(H58*I58*J58*1.21)</f>
        <v>2737.0199999999995</v>
      </c>
    </row>
    <row r="59" spans="1:26">
      <c r="A59" s="351"/>
      <c r="B59" s="491"/>
      <c r="C59" s="492"/>
      <c r="D59" s="493" t="s">
        <v>194</v>
      </c>
      <c r="E59" s="494" t="s">
        <v>49</v>
      </c>
      <c r="F59" s="348">
        <v>7.34</v>
      </c>
      <c r="G59" s="348">
        <v>7.75</v>
      </c>
      <c r="H59" s="348">
        <f>G59-F59</f>
        <v>0.41000000000000014</v>
      </c>
      <c r="I59" s="349">
        <v>6</v>
      </c>
      <c r="J59" s="350">
        <v>400</v>
      </c>
      <c r="K59" s="111">
        <f>SUM(H59*I59*J59*1.21)</f>
        <v>1190.6400000000003</v>
      </c>
    </row>
    <row r="60" spans="1:26">
      <c r="A60" s="351"/>
      <c r="B60" s="491"/>
      <c r="C60" s="492"/>
      <c r="D60" s="493" t="s">
        <v>194</v>
      </c>
      <c r="E60" s="494" t="s">
        <v>50</v>
      </c>
      <c r="F60" s="348">
        <v>8.35</v>
      </c>
      <c r="G60" s="348">
        <v>9.1</v>
      </c>
      <c r="H60" s="348">
        <f>G60-F60</f>
        <v>0.75</v>
      </c>
      <c r="I60" s="349">
        <v>6</v>
      </c>
      <c r="J60" s="350">
        <v>450</v>
      </c>
      <c r="K60" s="111">
        <f>SUM(H60*I60*J60*1.21)</f>
        <v>2450.25</v>
      </c>
    </row>
    <row r="61" spans="1:26">
      <c r="A61" s="469"/>
      <c r="B61" s="491"/>
      <c r="C61" s="492"/>
      <c r="D61" s="493" t="s">
        <v>194</v>
      </c>
      <c r="E61" s="494" t="s">
        <v>51</v>
      </c>
      <c r="F61" s="348">
        <v>9.9</v>
      </c>
      <c r="G61" s="348">
        <v>16.809000000000001</v>
      </c>
      <c r="H61" s="348">
        <f>G61-F61</f>
        <v>6.9090000000000007</v>
      </c>
      <c r="I61" s="349">
        <v>6</v>
      </c>
      <c r="J61" s="350">
        <v>450</v>
      </c>
      <c r="K61" s="111">
        <f>SUM(H61*I61*J61*1.21)</f>
        <v>22571.703000000001</v>
      </c>
    </row>
    <row r="62" spans="1:26">
      <c r="A62" s="352"/>
      <c r="B62" s="764" t="s">
        <v>52</v>
      </c>
      <c r="C62" s="765"/>
      <c r="D62" s="766"/>
      <c r="E62" s="110"/>
      <c r="F62" s="348"/>
      <c r="G62" s="348"/>
      <c r="H62" s="103">
        <f>SUBTOTAL(9,H56:H61)</f>
        <v>13.341000000000001</v>
      </c>
      <c r="I62" s="349"/>
      <c r="J62" s="350"/>
      <c r="K62" s="73">
        <f>SUBTOTAL(9,K58:K61)</f>
        <v>28949.613000000001</v>
      </c>
    </row>
    <row r="63" spans="1:26">
      <c r="A63" s="76">
        <v>19</v>
      </c>
      <c r="B63" s="78"/>
      <c r="C63" s="77" t="s">
        <v>862</v>
      </c>
      <c r="D63" s="502" t="s">
        <v>199</v>
      </c>
      <c r="E63" s="85" t="s">
        <v>64</v>
      </c>
      <c r="F63" s="80">
        <v>6.9420000000000002</v>
      </c>
      <c r="G63" s="80">
        <v>9.3889999999999993</v>
      </c>
      <c r="H63" s="503">
        <f>G63-F63</f>
        <v>2.4469999999999992</v>
      </c>
      <c r="I63" s="81">
        <v>5.7</v>
      </c>
      <c r="J63" s="82">
        <v>480</v>
      </c>
      <c r="K63" s="19">
        <f>SUM(H63*I63*J63*1.21)</f>
        <v>8100.940319999997</v>
      </c>
    </row>
    <row r="64" spans="1:26">
      <c r="A64" s="84"/>
      <c r="B64" s="761" t="s">
        <v>66</v>
      </c>
      <c r="C64" s="762"/>
      <c r="D64" s="763"/>
      <c r="E64" s="85"/>
      <c r="F64" s="80"/>
      <c r="G64" s="80"/>
      <c r="H64" s="86">
        <f>SUBTOTAL(9,H63:H63)</f>
        <v>2.4469999999999992</v>
      </c>
      <c r="I64" s="81"/>
      <c r="J64" s="82"/>
      <c r="K64" s="20">
        <f>SUBTOTAL(9,K63:K63)</f>
        <v>8100.940319999997</v>
      </c>
    </row>
    <row r="65" spans="1:11">
      <c r="A65" s="347">
        <v>20</v>
      </c>
      <c r="B65" s="491"/>
      <c r="C65" s="492" t="s">
        <v>204</v>
      </c>
      <c r="D65" s="493" t="s">
        <v>231</v>
      </c>
      <c r="E65" s="494" t="s">
        <v>132</v>
      </c>
      <c r="F65" s="348">
        <v>14.955</v>
      </c>
      <c r="G65" s="348">
        <v>17.015999999999998</v>
      </c>
      <c r="H65" s="504">
        <f>G65-F65</f>
        <v>2.0609999999999982</v>
      </c>
      <c r="I65" s="349">
        <v>5.5</v>
      </c>
      <c r="J65" s="350">
        <v>450</v>
      </c>
      <c r="K65" s="111">
        <f>SUM(H65*I65*J65*1.21)</f>
        <v>6172.1797499999939</v>
      </c>
    </row>
    <row r="66" spans="1:11">
      <c r="A66" s="352"/>
      <c r="B66" s="764" t="s">
        <v>208</v>
      </c>
      <c r="C66" s="765"/>
      <c r="D66" s="766"/>
      <c r="E66" s="110"/>
      <c r="F66" s="348"/>
      <c r="G66" s="348"/>
      <c r="H66" s="103">
        <f>SUBTOTAL(9,H65:H65)</f>
        <v>2.0609999999999982</v>
      </c>
      <c r="I66" s="349"/>
      <c r="J66" s="350"/>
      <c r="K66" s="73">
        <f>SUBTOTAL(9,K65:K65)</f>
        <v>6172.1797499999939</v>
      </c>
    </row>
    <row r="67" spans="1:11">
      <c r="A67" s="347">
        <v>21</v>
      </c>
      <c r="B67" s="491"/>
      <c r="C67" s="492" t="s">
        <v>204</v>
      </c>
      <c r="D67" s="493" t="s">
        <v>231</v>
      </c>
      <c r="E67" s="494" t="s">
        <v>133</v>
      </c>
      <c r="F67" s="348">
        <v>25.081</v>
      </c>
      <c r="G67" s="348">
        <v>26.277999999999999</v>
      </c>
      <c r="H67" s="504">
        <f>G67-F67</f>
        <v>1.1969999999999992</v>
      </c>
      <c r="I67" s="349">
        <v>5.5</v>
      </c>
      <c r="J67" s="350">
        <v>450</v>
      </c>
      <c r="K67" s="111">
        <f>SUM(H67*I67*J67*1.21)</f>
        <v>3584.7157499999976</v>
      </c>
    </row>
    <row r="68" spans="1:11">
      <c r="A68" s="352"/>
      <c r="B68" s="764" t="s">
        <v>208</v>
      </c>
      <c r="C68" s="765"/>
      <c r="D68" s="766"/>
      <c r="E68" s="110"/>
      <c r="F68" s="348"/>
      <c r="G68" s="348"/>
      <c r="H68" s="103">
        <f>SUBTOTAL(9,H67:H67)</f>
        <v>1.1969999999999992</v>
      </c>
      <c r="I68" s="349"/>
      <c r="J68" s="350"/>
      <c r="K68" s="73">
        <f>SUBTOTAL(9,K67:K67)</f>
        <v>3584.7157499999976</v>
      </c>
    </row>
    <row r="69" spans="1:11">
      <c r="A69" s="770">
        <v>22</v>
      </c>
      <c r="B69" s="78"/>
      <c r="C69" s="77" t="s">
        <v>181</v>
      </c>
      <c r="D69" s="502" t="s">
        <v>983</v>
      </c>
      <c r="E69" s="79" t="s">
        <v>147</v>
      </c>
      <c r="F69" s="80">
        <v>6.0780000000000003</v>
      </c>
      <c r="G69" s="80">
        <v>6.58</v>
      </c>
      <c r="H69" s="80">
        <v>0.42399999999999999</v>
      </c>
      <c r="I69" s="81">
        <v>5.8</v>
      </c>
      <c r="J69" s="82">
        <v>350</v>
      </c>
      <c r="K69" s="19">
        <f>SUM(H69*I69*J69*1.21)</f>
        <v>1041.4712</v>
      </c>
    </row>
    <row r="70" spans="1:11">
      <c r="A70" s="771"/>
      <c r="B70" s="78"/>
      <c r="C70" s="77" t="s">
        <v>181</v>
      </c>
      <c r="D70" s="502" t="s">
        <v>983</v>
      </c>
      <c r="E70" s="79" t="s">
        <v>148</v>
      </c>
      <c r="F70" s="80">
        <v>8.59</v>
      </c>
      <c r="G70" s="80">
        <v>8.93</v>
      </c>
      <c r="H70" s="80">
        <v>0.27100000000000002</v>
      </c>
      <c r="I70" s="81">
        <v>8</v>
      </c>
      <c r="J70" s="82">
        <v>400</v>
      </c>
      <c r="K70" s="19">
        <f>SUM(H70*I70*J70*1.21)</f>
        <v>1049.3120000000001</v>
      </c>
    </row>
    <row r="71" spans="1:11">
      <c r="A71" s="84"/>
      <c r="B71" s="761" t="s">
        <v>183</v>
      </c>
      <c r="C71" s="762"/>
      <c r="D71" s="763"/>
      <c r="E71" s="85"/>
      <c r="F71" s="80"/>
      <c r="G71" s="80"/>
      <c r="H71" s="86">
        <f>SUBTOTAL(9,H69:H70)</f>
        <v>0.69500000000000006</v>
      </c>
      <c r="I71" s="81"/>
      <c r="J71" s="82"/>
      <c r="K71" s="20">
        <f>SUBTOTAL(9,K69:K70)</f>
        <v>2090.7831999999999</v>
      </c>
    </row>
    <row r="72" spans="1:11">
      <c r="A72" s="505"/>
      <c r="B72" s="505"/>
      <c r="C72" s="505"/>
      <c r="D72" s="505"/>
      <c r="E72" s="505"/>
      <c r="F72" s="505"/>
      <c r="G72" s="505"/>
      <c r="H72" s="505"/>
      <c r="I72" s="505"/>
      <c r="J72" s="505"/>
      <c r="K72" s="505"/>
    </row>
    <row r="73" spans="1:11">
      <c r="A73" s="505"/>
      <c r="B73" s="505"/>
      <c r="C73" s="505"/>
      <c r="D73" s="505"/>
      <c r="E73" s="505"/>
      <c r="F73" s="505"/>
      <c r="G73" s="505"/>
      <c r="H73" s="505"/>
      <c r="I73" s="505"/>
      <c r="J73" s="505"/>
      <c r="K73" s="505"/>
    </row>
    <row r="74" spans="1:11">
      <c r="A74" s="757">
        <v>2</v>
      </c>
      <c r="B74" s="757"/>
      <c r="C74" s="757"/>
      <c r="D74" s="757"/>
      <c r="E74" s="757"/>
      <c r="F74" s="757"/>
      <c r="G74" s="757"/>
      <c r="H74" s="757"/>
      <c r="I74" s="757"/>
      <c r="J74" s="757"/>
      <c r="K74" s="757"/>
    </row>
    <row r="75" spans="1:1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</row>
    <row r="77" spans="1:1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</row>
    <row r="79" spans="1:1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</row>
    <row r="80" spans="1:1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</row>
    <row r="81" spans="1:1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</row>
    <row r="82" spans="1:1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</row>
    <row r="83" spans="1:1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</row>
    <row r="84" spans="1:1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</row>
    <row r="85" spans="1:1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</row>
    <row r="86" spans="1:1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</row>
    <row r="87" spans="1:1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</row>
    <row r="88" spans="1:1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</row>
    <row r="89" spans="1:1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</row>
    <row r="90" spans="1:1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</row>
    <row r="91" spans="1:1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</row>
    <row r="92" spans="1:1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</row>
    <row r="93" spans="1:1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</row>
    <row r="94" spans="1:1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</row>
    <row r="95" spans="1:1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</row>
    <row r="96" spans="1:1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</row>
    <row r="97" spans="1:1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</row>
    <row r="98" spans="1:1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</row>
    <row r="99" spans="1:1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</row>
    <row r="100" spans="1:1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</row>
    <row r="101" spans="1:1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1:1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</row>
    <row r="103" spans="1:1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</row>
    <row r="104" spans="1:1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</row>
    <row r="105" spans="1:1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1:1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</row>
    <row r="107" spans="1:1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1:1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1:1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1:1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</row>
    <row r="111" spans="1:1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1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1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</row>
    <row r="114" spans="1:1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1:1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</row>
    <row r="116" spans="1:1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</row>
    <row r="117" spans="1:1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</row>
    <row r="118" spans="1:1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</row>
    <row r="119" spans="1:1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</row>
    <row r="120" spans="1:1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</row>
    <row r="121" spans="1:1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1:1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1:1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</row>
    <row r="124" spans="1:1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</row>
    <row r="125" spans="1:1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1:1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1:1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1:1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1:1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1:1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1:1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1:1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1:1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1:1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1:1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</row>
    <row r="136" spans="1:1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1:1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</row>
    <row r="138" spans="1:1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</row>
    <row r="139" spans="1:1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</row>
    <row r="140" spans="1:1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</row>
    <row r="141" spans="1:1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</row>
    <row r="142" spans="1:1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</row>
    <row r="143" spans="1:1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</row>
    <row r="144" spans="1:1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</row>
    <row r="145" spans="1:1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</row>
    <row r="146" spans="1:1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</row>
    <row r="147" spans="1:1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</row>
    <row r="148" spans="1:1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1:1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1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</row>
    <row r="151" spans="1:1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</row>
    <row r="152" spans="1:1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</row>
    <row r="153" spans="1:1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</row>
    <row r="154" spans="1:1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1:1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1:1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</row>
    <row r="157" spans="1:1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</row>
    <row r="158" spans="1:1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</row>
    <row r="159" spans="1:1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</row>
    <row r="160" spans="1:1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</row>
    <row r="161" spans="1:1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</row>
    <row r="162" spans="1:1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</row>
    <row r="163" spans="1:1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</row>
    <row r="164" spans="1:1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</row>
    <row r="165" spans="1:1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1:1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</row>
    <row r="167" spans="1:1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</row>
    <row r="168" spans="1:1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</row>
    <row r="169" spans="1:1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</row>
    <row r="170" spans="1:1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</row>
    <row r="171" spans="1:1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</row>
    <row r="172" spans="1:1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</row>
    <row r="173" spans="1:1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</row>
    <row r="174" spans="1:1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</row>
    <row r="175" spans="1:1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</row>
    <row r="176" spans="1:1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</row>
    <row r="177" spans="1:1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</row>
    <row r="178" spans="1:1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</row>
    <row r="179" spans="1:1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</row>
    <row r="180" spans="1:1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</row>
    <row r="181" spans="1:1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</row>
    <row r="182" spans="1:1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</row>
    <row r="183" spans="1:1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</row>
    <row r="184" spans="1:1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</row>
    <row r="185" spans="1:1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1:1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1:1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</row>
    <row r="188" spans="1:1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1:1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</row>
    <row r="190" spans="1:1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</row>
    <row r="191" spans="1:1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</row>
    <row r="192" spans="1:1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</row>
    <row r="193" spans="1:1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</row>
    <row r="194" spans="1:1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</row>
    <row r="195" spans="1:1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</row>
    <row r="196" spans="1:1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</row>
    <row r="197" spans="1:1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</row>
    <row r="198" spans="1:1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</row>
    <row r="199" spans="1:1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</row>
    <row r="200" spans="1:1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</row>
    <row r="201" spans="1:1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</row>
    <row r="202" spans="1:1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</row>
    <row r="203" spans="1:1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</row>
    <row r="204" spans="1:1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</row>
    <row r="205" spans="1:1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</row>
    <row r="206" spans="1:1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</row>
    <row r="207" spans="1:1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</row>
    <row r="208" spans="1:1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</row>
    <row r="209" spans="1:1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</row>
    <row r="210" spans="1:1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</row>
    <row r="211" spans="1:1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</row>
    <row r="212" spans="1:1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</row>
    <row r="213" spans="1:1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</row>
    <row r="214" spans="1:1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</row>
    <row r="215" spans="1:1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</row>
    <row r="216" spans="1:1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</row>
    <row r="217" spans="1:1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</row>
    <row r="218" spans="1:1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</row>
    <row r="219" spans="1:1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</row>
    <row r="220" spans="1:1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</row>
    <row r="221" spans="1:1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</row>
    <row r="222" spans="1:1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</row>
    <row r="223" spans="1:1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</row>
    <row r="224" spans="1:1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</row>
    <row r="225" spans="1:1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</row>
    <row r="226" spans="1:1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</row>
    <row r="227" spans="1:1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</row>
    <row r="228" spans="1:1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</row>
    <row r="229" spans="1:1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</row>
    <row r="230" spans="1:1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</row>
    <row r="231" spans="1:1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</row>
    <row r="232" spans="1:1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</row>
    <row r="233" spans="1:1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</row>
    <row r="234" spans="1:1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</row>
    <row r="235" spans="1:1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</row>
    <row r="236" spans="1:1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</row>
    <row r="237" spans="1:1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</row>
    <row r="238" spans="1:1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</row>
    <row r="239" spans="1:1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</row>
    <row r="240" spans="1:1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</row>
    <row r="241" spans="1:1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</row>
    <row r="242" spans="1:1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</row>
    <row r="243" spans="1:1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</row>
    <row r="244" spans="1:1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</row>
    <row r="245" spans="1:1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</row>
    <row r="246" spans="1:1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</row>
    <row r="247" spans="1:1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</row>
    <row r="248" spans="1:1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</row>
    <row r="249" spans="1:1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</row>
    <row r="250" spans="1:1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</row>
    <row r="251" spans="1:1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</row>
    <row r="252" spans="1:1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</row>
    <row r="253" spans="1:1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</row>
    <row r="254" spans="1:1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</row>
    <row r="255" spans="1:1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</row>
    <row r="256" spans="1:1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</row>
    <row r="257" spans="1:1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</row>
    <row r="258" spans="1:1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</row>
    <row r="259" spans="1:1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</row>
    <row r="260" spans="1:1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</row>
    <row r="261" spans="1:1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</row>
    <row r="262" spans="1:1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</row>
    <row r="263" spans="1:1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</row>
    <row r="264" spans="1:1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</row>
    <row r="265" spans="1:1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</row>
    <row r="266" spans="1:1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</row>
    <row r="267" spans="1:1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</row>
    <row r="268" spans="1:1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</row>
    <row r="269" spans="1:1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</row>
    <row r="270" spans="1:1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</row>
    <row r="271" spans="1:1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</row>
    <row r="272" spans="1:1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</row>
    <row r="273" spans="1:1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</row>
    <row r="274" spans="1:1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</row>
    <row r="275" spans="1:1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</row>
    <row r="276" spans="1:1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</row>
    <row r="277" spans="1:1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</row>
    <row r="278" spans="1:1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</row>
    <row r="279" spans="1:1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</row>
    <row r="280" spans="1:1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</row>
    <row r="281" spans="1:1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</row>
    <row r="282" spans="1:1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</row>
    <row r="283" spans="1:1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</row>
    <row r="284" spans="1:1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</row>
    <row r="285" spans="1:1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</row>
    <row r="286" spans="1:1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</row>
    <row r="287" spans="1:1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</row>
    <row r="288" spans="1:1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</row>
    <row r="289" spans="1:1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</row>
    <row r="290" spans="1:1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</row>
    <row r="291" spans="1:1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</row>
    <row r="292" spans="1:1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</row>
    <row r="293" spans="1:1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</row>
    <row r="294" spans="1:1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</row>
    <row r="295" spans="1:1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</row>
    <row r="296" spans="1:1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</row>
    <row r="297" spans="1:1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</row>
    <row r="298" spans="1:1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</row>
    <row r="299" spans="1:1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</row>
    <row r="300" spans="1:1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</row>
    <row r="301" spans="1:1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</row>
    <row r="302" spans="1:1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</row>
    <row r="303" spans="1:1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</row>
    <row r="304" spans="1:1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</row>
    <row r="305" spans="1:1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</row>
    <row r="306" spans="1:1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</row>
    <row r="307" spans="1:1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</row>
    <row r="308" spans="1:1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</row>
    <row r="309" spans="1:1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</row>
    <row r="310" spans="1:1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</row>
    <row r="311" spans="1:1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</row>
    <row r="312" spans="1:1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</row>
    <row r="313" spans="1:1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</row>
    <row r="314" spans="1:1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</row>
    <row r="315" spans="1:1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</row>
    <row r="316" spans="1:1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</row>
    <row r="317" spans="1:1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</row>
    <row r="318" spans="1:1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</row>
    <row r="319" spans="1:1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</row>
    <row r="320" spans="1:1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</row>
    <row r="321" spans="1:1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</row>
    <row r="322" spans="1:1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</row>
    <row r="323" spans="1:1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</row>
    <row r="324" spans="1:1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</row>
    <row r="325" spans="1:1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</row>
    <row r="326" spans="1:1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</row>
    <row r="327" spans="1:1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</row>
    <row r="328" spans="1:1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</row>
    <row r="329" spans="1:1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</row>
    <row r="330" spans="1:1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</row>
    <row r="331" spans="1:1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</row>
    <row r="332" spans="1:1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</row>
    <row r="333" spans="1:1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</row>
    <row r="334" spans="1:1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</row>
    <row r="335" spans="1:1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</row>
    <row r="336" spans="1:1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</row>
    <row r="337" spans="1:1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</row>
    <row r="338" spans="1:1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</row>
    <row r="339" spans="1:1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</row>
    <row r="340" spans="1:1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</row>
    <row r="341" spans="1:1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</row>
    <row r="342" spans="1:1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</row>
    <row r="343" spans="1:1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</row>
    <row r="344" spans="1:1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</row>
    <row r="345" spans="1:1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</row>
    <row r="346" spans="1:1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</row>
    <row r="347" spans="1:1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</row>
    <row r="348" spans="1:1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</row>
    <row r="349" spans="1:1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</row>
    <row r="350" spans="1:1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</row>
    <row r="351" spans="1:1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</row>
    <row r="352" spans="1:1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</row>
    <row r="353" spans="1:1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</row>
    <row r="354" spans="1:1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</row>
    <row r="355" spans="1:1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</row>
    <row r="356" spans="1:1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</row>
    <row r="357" spans="1:1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</row>
    <row r="358" spans="1:1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</row>
    <row r="359" spans="1:1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</row>
    <row r="360" spans="1:1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</row>
    <row r="361" spans="1:1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</row>
    <row r="362" spans="1:1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</row>
    <row r="363" spans="1:1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</row>
    <row r="364" spans="1:1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</row>
    <row r="365" spans="1:1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</row>
    <row r="366" spans="1:1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</row>
    <row r="367" spans="1:1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</row>
    <row r="368" spans="1:1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</row>
    <row r="369" spans="1:1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</row>
    <row r="370" spans="1:1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</row>
    <row r="371" spans="1:1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</row>
    <row r="372" spans="1:1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</row>
    <row r="373" spans="1:1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</row>
    <row r="374" spans="1:1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</row>
    <row r="375" spans="1:1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</row>
    <row r="376" spans="1:1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</row>
    <row r="377" spans="1:1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</row>
    <row r="378" spans="1:1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</row>
    <row r="379" spans="1:1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</row>
    <row r="380" spans="1:1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</row>
    <row r="381" spans="1:1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</row>
    <row r="382" spans="1:1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</row>
    <row r="383" spans="1:1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</row>
    <row r="384" spans="1:1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</row>
    <row r="385" spans="1:1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</row>
    <row r="386" spans="1:1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</row>
    <row r="387" spans="1:1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</row>
    <row r="388" spans="1:1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</row>
    <row r="389" spans="1:1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</row>
    <row r="390" spans="1:1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</row>
    <row r="391" spans="1:1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</row>
    <row r="392" spans="1:1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</row>
    <row r="393" spans="1:1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</row>
    <row r="394" spans="1:1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</row>
    <row r="395" spans="1:1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</row>
    <row r="396" spans="1:1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</row>
    <row r="397" spans="1:1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</row>
    <row r="398" spans="1:1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</row>
    <row r="399" spans="1:1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</row>
    <row r="400" spans="1:1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</row>
    <row r="401" spans="1:1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</row>
    <row r="402" spans="1:1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</row>
    <row r="403" spans="1:1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</row>
    <row r="404" spans="1:1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</row>
    <row r="405" spans="1:1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</row>
    <row r="406" spans="1:1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</row>
    <row r="407" spans="1:1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</row>
    <row r="408" spans="1:1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</row>
    <row r="409" spans="1:1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</row>
    <row r="410" spans="1:1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</row>
    <row r="411" spans="1:1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</row>
    <row r="412" spans="1:1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</row>
    <row r="413" spans="1:1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</row>
    <row r="414" spans="1:1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</row>
    <row r="415" spans="1:1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</row>
    <row r="416" spans="1:1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</row>
    <row r="417" spans="1:1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</row>
    <row r="418" spans="1:1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</row>
    <row r="419" spans="1:1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</row>
    <row r="420" spans="1:1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</row>
    <row r="421" spans="1:1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</row>
    <row r="422" spans="1:1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</row>
    <row r="423" spans="1:1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</row>
    <row r="424" spans="1:1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</row>
    <row r="425" spans="1:1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</row>
    <row r="426" spans="1:1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</row>
    <row r="427" spans="1:1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</row>
    <row r="428" spans="1:1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</row>
    <row r="429" spans="1:1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</row>
    <row r="430" spans="1:1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</row>
    <row r="431" spans="1:1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</row>
    <row r="432" spans="1:1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</row>
    <row r="433" spans="1:1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</row>
    <row r="434" spans="1:1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</row>
    <row r="435" spans="1:1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</row>
    <row r="436" spans="1:1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</row>
    <row r="437" spans="1:1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</row>
    <row r="438" spans="1:1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</row>
    <row r="439" spans="1:1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</row>
    <row r="440" spans="1:1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</row>
    <row r="441" spans="1:1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</row>
    <row r="442" spans="1:1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</row>
    <row r="443" spans="1:1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</row>
    <row r="444" spans="1:1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</row>
    <row r="445" spans="1:1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</row>
    <row r="446" spans="1:1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</row>
    <row r="447" spans="1:1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</row>
    <row r="448" spans="1:1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</row>
    <row r="449" spans="1:1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</row>
    <row r="450" spans="1:1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</row>
    <row r="451" spans="1:1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</row>
    <row r="452" spans="1:1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</row>
    <row r="453" spans="1:1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</row>
    <row r="454" spans="1:1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</row>
    <row r="455" spans="1:1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</row>
    <row r="456" spans="1:1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</row>
    <row r="457" spans="1:1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</row>
    <row r="458" spans="1:1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</row>
    <row r="459" spans="1:1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</row>
    <row r="460" spans="1:1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</row>
    <row r="461" spans="1:1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</row>
    <row r="462" spans="1:1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</row>
    <row r="463" spans="1:1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</row>
    <row r="464" spans="1:1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</row>
    <row r="465" spans="1:1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</row>
    <row r="466" spans="1:1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</row>
    <row r="467" spans="1:1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</row>
    <row r="468" spans="1:1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</row>
    <row r="469" spans="1:1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</row>
    <row r="470" spans="1:1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</row>
    <row r="471" spans="1:1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</row>
    <row r="472" spans="1:1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</row>
    <row r="473" spans="1:1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</row>
    <row r="474" spans="1:1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</row>
    <row r="475" spans="1:1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</row>
    <row r="476" spans="1:1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</row>
    <row r="477" spans="1:1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</row>
    <row r="478" spans="1:1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</row>
    <row r="479" spans="1:1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</row>
    <row r="480" spans="1:1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</row>
    <row r="481" spans="1:1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</row>
    <row r="482" spans="1:1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</row>
    <row r="483" spans="1:1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</row>
    <row r="484" spans="1:1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</row>
    <row r="485" spans="1:1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</row>
    <row r="486" spans="1:1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</row>
    <row r="487" spans="1:1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</row>
    <row r="488" spans="1:1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</row>
    <row r="489" spans="1:1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</row>
    <row r="490" spans="1:1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</row>
    <row r="491" spans="1:1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</row>
    <row r="492" spans="1:1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</row>
    <row r="493" spans="1:1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</row>
    <row r="494" spans="1:1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</row>
    <row r="495" spans="1:1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</row>
    <row r="496" spans="1:1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</row>
    <row r="497" spans="1:1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</row>
    <row r="498" spans="1:1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</row>
    <row r="499" spans="1:1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</row>
    <row r="500" spans="1:1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</row>
    <row r="501" spans="1:1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</row>
    <row r="502" spans="1:1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</row>
    <row r="503" spans="1:1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</row>
    <row r="504" spans="1:1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</row>
    <row r="505" spans="1:1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</row>
    <row r="506" spans="1:1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</row>
    <row r="507" spans="1:1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</row>
    <row r="508" spans="1:1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</row>
    <row r="509" spans="1:1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</row>
    <row r="510" spans="1:1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</row>
  </sheetData>
  <mergeCells count="33">
    <mergeCell ref="F38:G38"/>
    <mergeCell ref="A37:K37"/>
    <mergeCell ref="B29:D29"/>
    <mergeCell ref="B45:D45"/>
    <mergeCell ref="B34:D34"/>
    <mergeCell ref="B31:D31"/>
    <mergeCell ref="A32:A33"/>
    <mergeCell ref="F3:G3"/>
    <mergeCell ref="B12:D12"/>
    <mergeCell ref="B23:D23"/>
    <mergeCell ref="B10:D10"/>
    <mergeCell ref="B15:D15"/>
    <mergeCell ref="B19:D19"/>
    <mergeCell ref="L6:M6"/>
    <mergeCell ref="L7:M7"/>
    <mergeCell ref="L8:M8"/>
    <mergeCell ref="L9:M9"/>
    <mergeCell ref="B27:D27"/>
    <mergeCell ref="A74:K74"/>
    <mergeCell ref="L41:O42"/>
    <mergeCell ref="B42:D42"/>
    <mergeCell ref="B68:D68"/>
    <mergeCell ref="B62:D62"/>
    <mergeCell ref="B53:D53"/>
    <mergeCell ref="B55:D55"/>
    <mergeCell ref="B57:D57"/>
    <mergeCell ref="A69:A70"/>
    <mergeCell ref="B47:D47"/>
    <mergeCell ref="B49:D49"/>
    <mergeCell ref="B51:D51"/>
    <mergeCell ref="B71:D71"/>
    <mergeCell ref="B66:D66"/>
    <mergeCell ref="B64:D64"/>
  </mergeCells>
  <phoneticPr fontId="0" type="noConversion"/>
  <printOptions horizontalCentered="1"/>
  <pageMargins left="0.31496062992125984" right="0.31496062992125984" top="0.78740157480314965" bottom="0.39370078740157483" header="0.31496062992125984" footer="0.31496062992125984"/>
  <pageSetup scale="97" fitToWidth="3" fitToHeight="3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933"/>
  <sheetViews>
    <sheetView showGridLines="0" topLeftCell="A37" zoomScaleNormal="100" workbookViewId="0">
      <selection activeCell="G48" sqref="G48"/>
    </sheetView>
  </sheetViews>
  <sheetFormatPr defaultRowHeight="15"/>
  <cols>
    <col min="1" max="1" width="5" customWidth="1"/>
    <col min="2" max="2" width="12" customWidth="1"/>
    <col min="4" max="4" width="7.42578125" customWidth="1"/>
    <col min="5" max="5" width="46.42578125" customWidth="1"/>
    <col min="6" max="6" width="8.42578125" customWidth="1"/>
    <col min="7" max="7" width="7.42578125" customWidth="1"/>
    <col min="8" max="8" width="7.85546875" customWidth="1"/>
    <col min="9" max="9" width="7.42578125" customWidth="1"/>
    <col min="11" max="11" width="10.140625" customWidth="1"/>
    <col min="12" max="12" width="11" customWidth="1"/>
    <col min="15" max="15" width="20.85546875" customWidth="1"/>
    <col min="16" max="16" width="17.7109375" customWidth="1"/>
  </cols>
  <sheetData>
    <row r="1" spans="1:12">
      <c r="A1" s="313" t="s">
        <v>185</v>
      </c>
      <c r="B1" s="313"/>
      <c r="C1" s="313"/>
      <c r="D1" s="313"/>
      <c r="E1" s="313"/>
    </row>
    <row r="2" spans="1:12" ht="5.25" customHeight="1" thickBot="1">
      <c r="A2" s="331"/>
      <c r="B2" s="331"/>
      <c r="C2" s="331"/>
      <c r="D2" s="331"/>
      <c r="E2" s="331"/>
    </row>
    <row r="3" spans="1:12" ht="36">
      <c r="A3" s="163" t="s">
        <v>164</v>
      </c>
      <c r="B3" s="164" t="s">
        <v>165</v>
      </c>
      <c r="C3" s="165" t="s">
        <v>166</v>
      </c>
      <c r="D3" s="166" t="s">
        <v>167</v>
      </c>
      <c r="E3" s="166" t="s">
        <v>168</v>
      </c>
      <c r="F3" s="807" t="s">
        <v>169</v>
      </c>
      <c r="G3" s="808"/>
      <c r="H3" s="167" t="s">
        <v>170</v>
      </c>
      <c r="I3" s="168" t="s">
        <v>171</v>
      </c>
      <c r="J3" s="169" t="s">
        <v>172</v>
      </c>
      <c r="K3" s="333" t="s">
        <v>173</v>
      </c>
      <c r="L3" s="170"/>
    </row>
    <row r="4" spans="1:12" ht="15.2" customHeight="1" thickBot="1">
      <c r="A4" s="171" t="s">
        <v>174</v>
      </c>
      <c r="B4" s="172"/>
      <c r="C4" s="173"/>
      <c r="D4" s="174"/>
      <c r="E4" s="175"/>
      <c r="F4" s="176" t="s">
        <v>175</v>
      </c>
      <c r="G4" s="177" t="s">
        <v>176</v>
      </c>
      <c r="H4" s="178" t="s">
        <v>177</v>
      </c>
      <c r="I4" s="179" t="s">
        <v>178</v>
      </c>
      <c r="J4" s="180" t="s">
        <v>179</v>
      </c>
      <c r="K4" s="334" t="s">
        <v>180</v>
      </c>
      <c r="L4" s="170"/>
    </row>
    <row r="5" spans="1:12" ht="4.5" customHeight="1">
      <c r="A5" s="181"/>
      <c r="B5" s="182"/>
      <c r="C5" s="183"/>
      <c r="D5" s="182"/>
      <c r="E5" s="184"/>
      <c r="F5" s="185"/>
      <c r="G5" s="185"/>
      <c r="H5" s="185"/>
      <c r="I5" s="186"/>
      <c r="J5" s="183"/>
      <c r="K5" s="187"/>
      <c r="L5" s="170"/>
    </row>
    <row r="6" spans="1:12">
      <c r="A6" s="99">
        <v>1</v>
      </c>
      <c r="B6" s="78"/>
      <c r="C6" s="77" t="s">
        <v>225</v>
      </c>
      <c r="D6" s="78" t="s">
        <v>187</v>
      </c>
      <c r="E6" s="79" t="s">
        <v>226</v>
      </c>
      <c r="F6" s="80">
        <v>0</v>
      </c>
      <c r="G6" s="80">
        <v>0.59899999999999998</v>
      </c>
      <c r="H6" s="80">
        <v>0.59899999999999998</v>
      </c>
      <c r="I6" s="81">
        <v>4.2</v>
      </c>
      <c r="J6" s="82">
        <v>270</v>
      </c>
      <c r="K6" s="19">
        <f>SUM(H6*I6*J6*1.21)</f>
        <v>821.91185999999993</v>
      </c>
      <c r="L6" s="188"/>
    </row>
    <row r="7" spans="1:12">
      <c r="A7" s="100"/>
      <c r="B7" s="78"/>
      <c r="C7" s="77" t="s">
        <v>225</v>
      </c>
      <c r="D7" s="78" t="s">
        <v>187</v>
      </c>
      <c r="E7" s="85"/>
      <c r="F7" s="80">
        <v>1.143</v>
      </c>
      <c r="G7" s="80">
        <v>1.6160000000000001</v>
      </c>
      <c r="H7" s="80">
        <v>0.47300000000000009</v>
      </c>
      <c r="I7" s="81">
        <v>4.0999999999999996</v>
      </c>
      <c r="J7" s="82">
        <v>270</v>
      </c>
      <c r="K7" s="19">
        <f>SUM(H7*I7*J7*1.21)</f>
        <v>633.56931000000009</v>
      </c>
      <c r="L7" s="188"/>
    </row>
    <row r="8" spans="1:12">
      <c r="A8" s="205"/>
      <c r="B8" s="761" t="s">
        <v>227</v>
      </c>
      <c r="C8" s="762"/>
      <c r="D8" s="763"/>
      <c r="E8" s="140"/>
      <c r="F8" s="88"/>
      <c r="G8" s="88"/>
      <c r="H8" s="86">
        <f>SUBTOTAL(9,H6:H7)</f>
        <v>1.0720000000000001</v>
      </c>
      <c r="I8" s="89"/>
      <c r="J8" s="90"/>
      <c r="K8" s="20">
        <f>SUBTOTAL(9,K6:K7)</f>
        <v>1455.48117</v>
      </c>
      <c r="L8" s="170"/>
    </row>
    <row r="9" spans="1:12">
      <c r="A9" s="99">
        <v>2</v>
      </c>
      <c r="B9" s="78"/>
      <c r="C9" s="77" t="s">
        <v>228</v>
      </c>
      <c r="D9" s="78" t="s">
        <v>187</v>
      </c>
      <c r="E9" s="79" t="s">
        <v>229</v>
      </c>
      <c r="F9" s="80">
        <v>14.664</v>
      </c>
      <c r="G9" s="80">
        <v>15.302</v>
      </c>
      <c r="H9" s="80">
        <v>0.6379999999999999</v>
      </c>
      <c r="I9" s="81">
        <v>4.9000000000000004</v>
      </c>
      <c r="J9" s="82">
        <v>550</v>
      </c>
      <c r="K9" s="19">
        <f>SUM(H9*I9*J9*1.21)</f>
        <v>2080.4860999999996</v>
      </c>
      <c r="L9" s="188"/>
    </row>
    <row r="10" spans="1:12">
      <c r="A10" s="100"/>
      <c r="B10" s="78"/>
      <c r="C10" s="77" t="s">
        <v>228</v>
      </c>
      <c r="D10" s="78" t="s">
        <v>187</v>
      </c>
      <c r="E10" s="85"/>
      <c r="F10" s="80">
        <v>15.302</v>
      </c>
      <c r="G10" s="80">
        <v>15.67</v>
      </c>
      <c r="H10" s="80">
        <v>0.36800000000000033</v>
      </c>
      <c r="I10" s="81">
        <v>4.4000000000000004</v>
      </c>
      <c r="J10" s="82">
        <v>550</v>
      </c>
      <c r="K10" s="19">
        <f>SUM(H10*I10*J10*1.21)</f>
        <v>1077.577600000001</v>
      </c>
      <c r="L10" s="188"/>
    </row>
    <row r="11" spans="1:12">
      <c r="A11" s="205"/>
      <c r="B11" s="761" t="s">
        <v>230</v>
      </c>
      <c r="C11" s="762"/>
      <c r="D11" s="763"/>
      <c r="E11" s="87"/>
      <c r="F11" s="88"/>
      <c r="G11" s="88"/>
      <c r="H11" s="86">
        <f>SUBTOTAL(9,H9:H10)</f>
        <v>1.0060000000000002</v>
      </c>
      <c r="I11" s="89"/>
      <c r="J11" s="90"/>
      <c r="K11" s="20">
        <f>SUBTOTAL(9,K9:K10)</f>
        <v>3158.0637000000006</v>
      </c>
      <c r="L11" s="170"/>
    </row>
    <row r="12" spans="1:12">
      <c r="A12" s="477">
        <v>3</v>
      </c>
      <c r="B12" s="254"/>
      <c r="C12" s="110" t="s">
        <v>788</v>
      </c>
      <c r="D12" s="254" t="s">
        <v>231</v>
      </c>
      <c r="E12" s="362"/>
      <c r="F12" s="242">
        <v>17.504999999999999</v>
      </c>
      <c r="G12" s="65">
        <v>17.975000000000001</v>
      </c>
      <c r="H12" s="35">
        <f>G12-F12</f>
        <v>0.47000000000000242</v>
      </c>
      <c r="I12" s="134">
        <v>8.6999999999999993</v>
      </c>
      <c r="J12" s="37">
        <v>330</v>
      </c>
      <c r="K12" s="19">
        <f>SUM(H12*I12*J12)</f>
        <v>1349.3700000000069</v>
      </c>
      <c r="L12" s="188"/>
    </row>
    <row r="13" spans="1:12">
      <c r="A13" s="363"/>
      <c r="B13" s="761" t="s">
        <v>232</v>
      </c>
      <c r="C13" s="762"/>
      <c r="D13" s="763"/>
      <c r="E13" s="364"/>
      <c r="F13" s="244"/>
      <c r="G13" s="68"/>
      <c r="H13" s="38">
        <f>SUBTOTAL(9,H12:H12)</f>
        <v>0.47000000000000242</v>
      </c>
      <c r="I13" s="135"/>
      <c r="J13" s="40"/>
      <c r="K13" s="20">
        <f>SUBTOTAL(9,K12:K12)</f>
        <v>1349.3700000000069</v>
      </c>
      <c r="L13" s="217"/>
    </row>
    <row r="14" spans="1:12" ht="15" customHeight="1">
      <c r="A14" s="222">
        <v>4</v>
      </c>
      <c r="B14" s="63"/>
      <c r="C14" s="101" t="s">
        <v>233</v>
      </c>
      <c r="D14" s="63" t="s">
        <v>234</v>
      </c>
      <c r="E14" s="366"/>
      <c r="F14" s="65">
        <v>0</v>
      </c>
      <c r="G14" s="65">
        <v>0.26900000000000002</v>
      </c>
      <c r="H14" s="35">
        <f>G14-F14</f>
        <v>0.26900000000000002</v>
      </c>
      <c r="I14" s="134">
        <v>5.6</v>
      </c>
      <c r="J14" s="37">
        <v>890</v>
      </c>
      <c r="K14" s="19">
        <f>SUM(H14*I14*J14)</f>
        <v>1340.6959999999999</v>
      </c>
      <c r="L14" s="438"/>
    </row>
    <row r="15" spans="1:12" ht="15" customHeight="1">
      <c r="A15" s="114"/>
      <c r="B15" s="14"/>
      <c r="C15" s="101" t="s">
        <v>233</v>
      </c>
      <c r="D15" s="63" t="s">
        <v>234</v>
      </c>
      <c r="E15" s="366"/>
      <c r="F15" s="65">
        <v>1.6040000000000001</v>
      </c>
      <c r="G15" s="65">
        <v>2.5990000000000002</v>
      </c>
      <c r="H15" s="35">
        <f>G15-F15</f>
        <v>0.99500000000000011</v>
      </c>
      <c r="I15" s="134">
        <v>5.6</v>
      </c>
      <c r="J15" s="37">
        <v>890</v>
      </c>
      <c r="K15" s="19">
        <f>SUM(H15*I15*J15)</f>
        <v>4959.08</v>
      </c>
      <c r="L15" s="170"/>
    </row>
    <row r="16" spans="1:12" ht="15" customHeight="1">
      <c r="A16" s="204"/>
      <c r="B16" s="822" t="s">
        <v>756</v>
      </c>
      <c r="C16" s="823"/>
      <c r="D16" s="824"/>
      <c r="E16" s="236"/>
      <c r="F16" s="367"/>
      <c r="G16" s="367"/>
      <c r="H16" s="103">
        <f>SUM(H14+H15)</f>
        <v>1.2640000000000002</v>
      </c>
      <c r="I16" s="104"/>
      <c r="J16" s="73"/>
      <c r="K16" s="73">
        <f>SUM(K14+K15)</f>
        <v>6299.7759999999998</v>
      </c>
      <c r="L16" s="170"/>
    </row>
    <row r="17" spans="1:14">
      <c r="A17" s="820">
        <v>5</v>
      </c>
      <c r="B17" s="14"/>
      <c r="C17" s="34" t="s">
        <v>235</v>
      </c>
      <c r="D17" s="14" t="s">
        <v>199</v>
      </c>
      <c r="E17" s="64" t="s">
        <v>67</v>
      </c>
      <c r="F17" s="65">
        <v>0</v>
      </c>
      <c r="G17" s="65">
        <v>1.9239999999999999</v>
      </c>
      <c r="H17" s="35">
        <f>G17-F17</f>
        <v>1.9239999999999999</v>
      </c>
      <c r="I17" s="134">
        <v>4.9000000000000004</v>
      </c>
      <c r="J17" s="37">
        <v>410</v>
      </c>
      <c r="K17" s="19">
        <f>SUM(H17*I17*J17)</f>
        <v>3865.3159999999998</v>
      </c>
      <c r="L17" s="319"/>
    </row>
    <row r="18" spans="1:14" s="468" customFormat="1">
      <c r="A18" s="858"/>
      <c r="B18" s="855" t="s">
        <v>236</v>
      </c>
      <c r="C18" s="856"/>
      <c r="D18" s="857"/>
      <c r="E18" s="521"/>
      <c r="F18" s="465"/>
      <c r="G18" s="465"/>
      <c r="H18" s="516">
        <f>SUM(H17:H17)</f>
        <v>1.9239999999999999</v>
      </c>
      <c r="I18" s="517"/>
      <c r="J18" s="518"/>
      <c r="K18" s="488">
        <f>SUM(K17:K17)</f>
        <v>3865.3159999999998</v>
      </c>
      <c r="L18" s="512"/>
    </row>
    <row r="19" spans="1:14" s="468" customFormat="1">
      <c r="A19" s="463"/>
      <c r="B19" s="464"/>
      <c r="C19" s="522" t="s">
        <v>239</v>
      </c>
      <c r="D19" s="464" t="s">
        <v>194</v>
      </c>
      <c r="E19" s="523" t="s">
        <v>53</v>
      </c>
      <c r="F19" s="465">
        <v>2.069</v>
      </c>
      <c r="G19" s="465">
        <v>3.8</v>
      </c>
      <c r="H19" s="524">
        <f t="shared" ref="H19:H22" si="0">G19-F19</f>
        <v>1.7309999999999999</v>
      </c>
      <c r="I19" s="517">
        <v>6.3</v>
      </c>
      <c r="J19" s="518">
        <v>450</v>
      </c>
      <c r="K19" s="525">
        <f t="shared" ref="K19:K22" si="1">SUM(H19*I19*J19)</f>
        <v>4907.3849999999993</v>
      </c>
      <c r="L19" s="466"/>
      <c r="M19" s="467"/>
      <c r="N19" s="467"/>
    </row>
    <row r="20" spans="1:14">
      <c r="A20" s="481"/>
      <c r="B20" s="14"/>
      <c r="C20" s="522" t="s">
        <v>239</v>
      </c>
      <c r="D20" s="14"/>
      <c r="E20" s="230" t="s">
        <v>54</v>
      </c>
      <c r="F20" s="65">
        <v>6.8</v>
      </c>
      <c r="G20" s="65">
        <v>7.3</v>
      </c>
      <c r="H20" s="35">
        <f t="shared" si="0"/>
        <v>0.5</v>
      </c>
      <c r="I20" s="134">
        <v>6.3</v>
      </c>
      <c r="J20" s="37">
        <v>450</v>
      </c>
      <c r="K20" s="19">
        <f t="shared" si="1"/>
        <v>1417.5</v>
      </c>
      <c r="L20" s="438"/>
      <c r="M20" s="273"/>
      <c r="N20" s="273"/>
    </row>
    <row r="21" spans="1:14">
      <c r="A21" s="481"/>
      <c r="B21" s="14"/>
      <c r="C21" s="522" t="s">
        <v>239</v>
      </c>
      <c r="D21" s="14"/>
      <c r="E21" s="230" t="s">
        <v>55</v>
      </c>
      <c r="F21" s="65">
        <v>8.1</v>
      </c>
      <c r="G21" s="65">
        <v>12.1</v>
      </c>
      <c r="H21" s="35">
        <f t="shared" si="0"/>
        <v>4</v>
      </c>
      <c r="I21" s="134">
        <v>6.3</v>
      </c>
      <c r="J21" s="37">
        <v>450</v>
      </c>
      <c r="K21" s="19">
        <f t="shared" si="1"/>
        <v>11340</v>
      </c>
      <c r="L21" s="438"/>
      <c r="M21" s="273"/>
      <c r="N21" s="273"/>
    </row>
    <row r="22" spans="1:14">
      <c r="A22" s="481"/>
      <c r="B22" s="14"/>
      <c r="C22" s="522" t="s">
        <v>239</v>
      </c>
      <c r="D22" s="14"/>
      <c r="E22" s="230"/>
      <c r="F22" s="65">
        <v>12.3</v>
      </c>
      <c r="G22" s="65">
        <v>12.58</v>
      </c>
      <c r="H22" s="35">
        <f t="shared" si="0"/>
        <v>0.27999999999999936</v>
      </c>
      <c r="I22" s="134">
        <v>6.3</v>
      </c>
      <c r="J22" s="37">
        <v>450</v>
      </c>
      <c r="K22" s="19">
        <f t="shared" si="1"/>
        <v>793.79999999999825</v>
      </c>
      <c r="L22" s="438"/>
      <c r="M22" s="273"/>
      <c r="N22" s="273"/>
    </row>
    <row r="23" spans="1:14" s="468" customFormat="1">
      <c r="A23" s="515"/>
      <c r="B23" s="855" t="s">
        <v>240</v>
      </c>
      <c r="C23" s="856"/>
      <c r="D23" s="857"/>
      <c r="E23" s="484"/>
      <c r="F23" s="465"/>
      <c r="G23" s="465"/>
      <c r="H23" s="516">
        <f>SUM(H19:H22)</f>
        <v>6.5109999999999992</v>
      </c>
      <c r="I23" s="517"/>
      <c r="J23" s="518"/>
      <c r="K23" s="488">
        <f>SUBTOTAL(9,K19:K22)</f>
        <v>18458.684999999998</v>
      </c>
      <c r="L23" s="519"/>
    </row>
    <row r="24" spans="1:14">
      <c r="A24" s="99">
        <v>6</v>
      </c>
      <c r="B24" s="78"/>
      <c r="C24" s="77" t="s">
        <v>245</v>
      </c>
      <c r="D24" s="78" t="s">
        <v>187</v>
      </c>
      <c r="E24" s="85" t="s">
        <v>246</v>
      </c>
      <c r="F24" s="80">
        <v>0</v>
      </c>
      <c r="G24" s="80">
        <v>1.0329999999999999</v>
      </c>
      <c r="H24" s="80">
        <v>1.0329999999999999</v>
      </c>
      <c r="I24" s="81">
        <v>4.5</v>
      </c>
      <c r="J24" s="82">
        <v>270</v>
      </c>
      <c r="K24" s="19">
        <f>SUM(H24*I24*J24*1.21)</f>
        <v>1518.6649499999996</v>
      </c>
      <c r="L24" s="170"/>
    </row>
    <row r="25" spans="1:14">
      <c r="A25" s="100"/>
      <c r="B25" s="78"/>
      <c r="C25" s="77" t="s">
        <v>245</v>
      </c>
      <c r="D25" s="78" t="s">
        <v>187</v>
      </c>
      <c r="E25" s="96"/>
      <c r="F25" s="80">
        <v>1.0329999999999999</v>
      </c>
      <c r="G25" s="80">
        <v>1.9410000000000001</v>
      </c>
      <c r="H25" s="80">
        <v>0.90800000000000014</v>
      </c>
      <c r="I25" s="81">
        <v>5.6</v>
      </c>
      <c r="J25" s="82">
        <v>270</v>
      </c>
      <c r="K25" s="19">
        <f>SUM(H25*I25*J25*1.21)</f>
        <v>1661.2041600000002</v>
      </c>
      <c r="L25" s="170"/>
    </row>
    <row r="26" spans="1:14">
      <c r="A26" s="100"/>
      <c r="B26" s="78"/>
      <c r="C26" s="77" t="s">
        <v>245</v>
      </c>
      <c r="D26" s="78" t="s">
        <v>187</v>
      </c>
      <c r="E26" s="79"/>
      <c r="F26" s="80">
        <v>1.9410000000000001</v>
      </c>
      <c r="G26" s="80">
        <v>3.85</v>
      </c>
      <c r="H26" s="80">
        <v>1.909</v>
      </c>
      <c r="I26" s="81">
        <v>5</v>
      </c>
      <c r="J26" s="82">
        <v>270</v>
      </c>
      <c r="K26" s="19">
        <f>SUM(H26*I26*J26*1.21)</f>
        <v>3118.3515000000002</v>
      </c>
      <c r="L26" s="170"/>
    </row>
    <row r="27" spans="1:14">
      <c r="A27" s="100"/>
      <c r="B27" s="78"/>
      <c r="C27" s="77" t="s">
        <v>245</v>
      </c>
      <c r="D27" s="78" t="s">
        <v>187</v>
      </c>
      <c r="E27" s="79"/>
      <c r="F27" s="80">
        <v>3.85</v>
      </c>
      <c r="G27" s="80">
        <v>4.6769999999999996</v>
      </c>
      <c r="H27" s="80">
        <v>0.82699999999999951</v>
      </c>
      <c r="I27" s="81">
        <v>7</v>
      </c>
      <c r="J27" s="82">
        <v>550</v>
      </c>
      <c r="K27" s="19">
        <f>SUM(H27*I27*J27*1.21)</f>
        <v>3852.5794999999976</v>
      </c>
      <c r="L27" s="170"/>
    </row>
    <row r="28" spans="1:14">
      <c r="A28" s="100"/>
      <c r="B28" s="78"/>
      <c r="C28" s="77" t="s">
        <v>245</v>
      </c>
      <c r="D28" s="78" t="s">
        <v>187</v>
      </c>
      <c r="E28" s="85"/>
      <c r="F28" s="80">
        <v>4.6769999999999996</v>
      </c>
      <c r="G28" s="80">
        <v>6.12</v>
      </c>
      <c r="H28" s="80">
        <v>1.4430000000000005</v>
      </c>
      <c r="I28" s="81">
        <v>5</v>
      </c>
      <c r="J28" s="82">
        <v>270</v>
      </c>
      <c r="K28" s="19">
        <f>SUM(H28*I28*J28*1.21)</f>
        <v>2357.1405000000009</v>
      </c>
      <c r="L28" s="170"/>
    </row>
    <row r="29" spans="1:14">
      <c r="A29" s="205"/>
      <c r="B29" s="761" t="s">
        <v>247</v>
      </c>
      <c r="C29" s="762"/>
      <c r="D29" s="763"/>
      <c r="E29" s="87"/>
      <c r="F29" s="88"/>
      <c r="G29" s="88"/>
      <c r="H29" s="86">
        <f>SUBTOTAL(9,H24:H28)</f>
        <v>6.12</v>
      </c>
      <c r="I29" s="89"/>
      <c r="J29" s="90"/>
      <c r="K29" s="20">
        <f>SUBTOTAL(9,K24:K28)</f>
        <v>12507.94061</v>
      </c>
      <c r="L29" s="170"/>
    </row>
    <row r="30" spans="1:14">
      <c r="A30" s="337">
        <v>7</v>
      </c>
      <c r="B30" s="379"/>
      <c r="C30" s="145" t="s">
        <v>760</v>
      </c>
      <c r="D30" s="379" t="s">
        <v>231</v>
      </c>
      <c r="E30" s="253"/>
      <c r="F30" s="395">
        <v>1.1499999999999999</v>
      </c>
      <c r="G30" s="391">
        <v>1.3</v>
      </c>
      <c r="H30" s="390">
        <f>G30-F30</f>
        <v>0.15000000000000013</v>
      </c>
      <c r="I30" s="396">
        <v>4.0928461538461534</v>
      </c>
      <c r="J30" s="392">
        <v>750</v>
      </c>
      <c r="K30" s="393">
        <f>SUM(H30*I30*J30)</f>
        <v>460.44519230769265</v>
      </c>
      <c r="L30" s="170"/>
    </row>
    <row r="31" spans="1:14">
      <c r="A31" s="363"/>
      <c r="B31" s="761" t="s">
        <v>248</v>
      </c>
      <c r="C31" s="762"/>
      <c r="D31" s="763"/>
      <c r="E31" s="364"/>
      <c r="F31" s="244"/>
      <c r="G31" s="68"/>
      <c r="H31" s="38">
        <f>SUBTOTAL(9,H30:H30)</f>
        <v>0.15000000000000013</v>
      </c>
      <c r="I31" s="135"/>
      <c r="J31" s="40"/>
      <c r="K31" s="20">
        <f>SUBTOTAL(9,K30:K30)</f>
        <v>460.44519230769265</v>
      </c>
      <c r="L31" s="217"/>
      <c r="M31" s="74"/>
    </row>
    <row r="32" spans="1:14">
      <c r="A32" s="476">
        <v>8</v>
      </c>
      <c r="B32" s="110"/>
      <c r="C32" s="110" t="s">
        <v>761</v>
      </c>
      <c r="D32" s="110" t="s">
        <v>231</v>
      </c>
      <c r="E32" s="144" t="s">
        <v>249</v>
      </c>
      <c r="F32" s="242">
        <v>0</v>
      </c>
      <c r="G32" s="65">
        <v>1.0589999999999999</v>
      </c>
      <c r="H32" s="35">
        <f>G32-F32</f>
        <v>1.0589999999999999</v>
      </c>
      <c r="I32" s="134">
        <v>4.7051041666666666</v>
      </c>
      <c r="J32" s="37">
        <v>450</v>
      </c>
      <c r="K32" s="19">
        <f>SUM(H32*I32*J32)</f>
        <v>2242.2173906249996</v>
      </c>
      <c r="L32" s="217"/>
      <c r="M32" s="74"/>
    </row>
    <row r="33" spans="1:16">
      <c r="A33" s="363"/>
      <c r="B33" s="761" t="s">
        <v>250</v>
      </c>
      <c r="C33" s="762"/>
      <c r="D33" s="763"/>
      <c r="E33" s="364"/>
      <c r="F33" s="244"/>
      <c r="G33" s="68"/>
      <c r="H33" s="38">
        <f>SUBTOTAL(9,H32:H32)</f>
        <v>1.0589999999999999</v>
      </c>
      <c r="I33" s="135"/>
      <c r="J33" s="40"/>
      <c r="K33" s="20">
        <f>SUBTOTAL(9,K32:K32)</f>
        <v>2242.2173906249996</v>
      </c>
      <c r="L33" s="217"/>
      <c r="M33" s="74"/>
    </row>
    <row r="34" spans="1:16">
      <c r="A34" s="371"/>
      <c r="B34" s="150"/>
      <c r="C34" s="150"/>
      <c r="D34" s="150"/>
      <c r="E34" s="372"/>
      <c r="F34" s="128"/>
      <c r="G34" s="128"/>
      <c r="H34" s="202"/>
      <c r="I34" s="203"/>
      <c r="J34" s="213"/>
      <c r="K34" s="115"/>
      <c r="L34" s="170"/>
    </row>
    <row r="35" spans="1:16" ht="15.75" thickBot="1">
      <c r="A35" s="782">
        <v>3</v>
      </c>
      <c r="B35" s="782"/>
      <c r="C35" s="782"/>
      <c r="D35" s="782"/>
      <c r="E35" s="782"/>
      <c r="F35" s="782"/>
      <c r="G35" s="782"/>
      <c r="H35" s="782"/>
      <c r="I35" s="782"/>
      <c r="J35" s="782"/>
      <c r="K35" s="782"/>
      <c r="L35" s="170"/>
    </row>
    <row r="36" spans="1:16" ht="36">
      <c r="A36" s="163" t="s">
        <v>164</v>
      </c>
      <c r="B36" s="164" t="s">
        <v>165</v>
      </c>
      <c r="C36" s="165" t="s">
        <v>166</v>
      </c>
      <c r="D36" s="166" t="s">
        <v>167</v>
      </c>
      <c r="E36" s="165" t="s">
        <v>168</v>
      </c>
      <c r="F36" s="807" t="s">
        <v>169</v>
      </c>
      <c r="G36" s="808"/>
      <c r="H36" s="167" t="s">
        <v>170</v>
      </c>
      <c r="I36" s="168" t="s">
        <v>171</v>
      </c>
      <c r="J36" s="169" t="s">
        <v>172</v>
      </c>
      <c r="K36" s="333" t="s">
        <v>173</v>
      </c>
      <c r="L36" s="170"/>
    </row>
    <row r="37" spans="1:16" ht="15.2" customHeight="1" thickBot="1">
      <c r="A37" s="171" t="s">
        <v>174</v>
      </c>
      <c r="B37" s="172"/>
      <c r="C37" s="173"/>
      <c r="D37" s="174"/>
      <c r="E37" s="175"/>
      <c r="F37" s="176" t="s">
        <v>175</v>
      </c>
      <c r="G37" s="177" t="s">
        <v>176</v>
      </c>
      <c r="H37" s="178" t="s">
        <v>177</v>
      </c>
      <c r="I37" s="179" t="s">
        <v>178</v>
      </c>
      <c r="J37" s="180" t="s">
        <v>179</v>
      </c>
      <c r="K37" s="334" t="s">
        <v>180</v>
      </c>
      <c r="L37" s="170"/>
    </row>
    <row r="38" spans="1:16" ht="4.5" customHeight="1">
      <c r="A38" s="181"/>
      <c r="B38" s="182"/>
      <c r="C38" s="183"/>
      <c r="D38" s="182"/>
      <c r="E38" s="184"/>
      <c r="F38" s="185"/>
      <c r="G38" s="185"/>
      <c r="H38" s="185"/>
      <c r="I38" s="186"/>
      <c r="J38" s="183"/>
      <c r="K38" s="187"/>
      <c r="L38" s="170"/>
    </row>
    <row r="39" spans="1:16">
      <c r="A39" s="151">
        <v>9</v>
      </c>
      <c r="B39" s="145"/>
      <c r="C39" s="145" t="s">
        <v>762</v>
      </c>
      <c r="D39" s="145" t="s">
        <v>231</v>
      </c>
      <c r="E39" s="143" t="s">
        <v>251</v>
      </c>
      <c r="F39" s="242">
        <v>0.60499999999999998</v>
      </c>
      <c r="G39" s="65">
        <v>1.06</v>
      </c>
      <c r="H39" s="35">
        <f>G39-F39</f>
        <v>0.45500000000000007</v>
      </c>
      <c r="I39" s="134">
        <v>7.5</v>
      </c>
      <c r="J39" s="37">
        <v>330</v>
      </c>
      <c r="K39" s="19">
        <f>SUM(H39*I39*J39)</f>
        <v>1126.1250000000002</v>
      </c>
      <c r="L39" s="188"/>
    </row>
    <row r="40" spans="1:16">
      <c r="A40" s="286"/>
      <c r="B40" s="761" t="s">
        <v>252</v>
      </c>
      <c r="C40" s="762"/>
      <c r="D40" s="763"/>
      <c r="E40" s="146"/>
      <c r="F40" s="244"/>
      <c r="G40" s="68"/>
      <c r="H40" s="38">
        <f>SUBTOTAL(9,H39:H39)</f>
        <v>0.45500000000000007</v>
      </c>
      <c r="I40" s="135"/>
      <c r="J40" s="40"/>
      <c r="K40" s="20">
        <f>SUBTOTAL(9,K39:K39)</f>
        <v>1126.1250000000002</v>
      </c>
      <c r="L40" s="170"/>
    </row>
    <row r="41" spans="1:16">
      <c r="A41" s="287">
        <v>10</v>
      </c>
      <c r="B41" s="109"/>
      <c r="C41" s="232" t="s">
        <v>253</v>
      </c>
      <c r="D41" s="109" t="s">
        <v>234</v>
      </c>
      <c r="E41" s="370"/>
      <c r="F41" s="235">
        <v>5.5140000000000002</v>
      </c>
      <c r="G41" s="235">
        <v>5.9740000000000002</v>
      </c>
      <c r="H41" s="195">
        <f t="shared" ref="H41:H48" si="2">G41-F41</f>
        <v>0.45999999999999996</v>
      </c>
      <c r="I41" s="196">
        <v>5.5</v>
      </c>
      <c r="J41" s="197">
        <v>890</v>
      </c>
      <c r="K41" s="288">
        <f t="shared" ref="K41:K48" si="3">SUM(H41*I41*J41)</f>
        <v>2251.6999999999998</v>
      </c>
      <c r="L41" s="327"/>
      <c r="M41" s="326"/>
      <c r="N41" s="326"/>
      <c r="O41" s="326"/>
      <c r="P41" s="326"/>
    </row>
    <row r="42" spans="1:16">
      <c r="A42" s="289"/>
      <c r="B42" s="109"/>
      <c r="C42" s="232" t="s">
        <v>253</v>
      </c>
      <c r="D42" s="109" t="s">
        <v>234</v>
      </c>
      <c r="E42" s="370"/>
      <c r="F42" s="235">
        <v>5.9740000000000002</v>
      </c>
      <c r="G42" s="235">
        <v>7.0419999999999998</v>
      </c>
      <c r="H42" s="195">
        <f t="shared" si="2"/>
        <v>1.0679999999999996</v>
      </c>
      <c r="I42" s="196">
        <v>5.6</v>
      </c>
      <c r="J42" s="197">
        <v>385</v>
      </c>
      <c r="K42" s="288">
        <f t="shared" si="3"/>
        <v>2302.6079999999993</v>
      </c>
      <c r="L42" s="327"/>
      <c r="M42" s="326"/>
      <c r="N42" s="326"/>
      <c r="O42" s="326"/>
      <c r="P42" s="326"/>
    </row>
    <row r="43" spans="1:16">
      <c r="A43" s="289"/>
      <c r="B43" s="109"/>
      <c r="C43" s="232" t="s">
        <v>253</v>
      </c>
      <c r="D43" s="109" t="s">
        <v>234</v>
      </c>
      <c r="E43" s="370"/>
      <c r="F43" s="235">
        <v>7.0419999999999998</v>
      </c>
      <c r="G43" s="235">
        <v>7.4509999999999996</v>
      </c>
      <c r="H43" s="195">
        <f t="shared" si="2"/>
        <v>0.40899999999999981</v>
      </c>
      <c r="I43" s="196">
        <v>5.8</v>
      </c>
      <c r="J43" s="197">
        <v>890</v>
      </c>
      <c r="K43" s="288">
        <f t="shared" si="3"/>
        <v>2111.2579999999989</v>
      </c>
      <c r="L43" s="188"/>
    </row>
    <row r="44" spans="1:16">
      <c r="A44" s="289"/>
      <c r="B44" s="109"/>
      <c r="C44" s="232" t="s">
        <v>253</v>
      </c>
      <c r="D44" s="109" t="s">
        <v>234</v>
      </c>
      <c r="E44" s="370"/>
      <c r="F44" s="235">
        <v>7.4509999999999996</v>
      </c>
      <c r="G44" s="235">
        <v>8.2050000000000001</v>
      </c>
      <c r="H44" s="195">
        <f t="shared" si="2"/>
        <v>0.75400000000000045</v>
      </c>
      <c r="I44" s="196">
        <v>5.6</v>
      </c>
      <c r="J44" s="197">
        <v>385</v>
      </c>
      <c r="K44" s="288">
        <f t="shared" si="3"/>
        <v>1625.6240000000009</v>
      </c>
      <c r="L44" s="188"/>
    </row>
    <row r="45" spans="1:16">
      <c r="A45" s="289"/>
      <c r="B45" s="109"/>
      <c r="C45" s="232" t="s">
        <v>253</v>
      </c>
      <c r="D45" s="109" t="s">
        <v>234</v>
      </c>
      <c r="E45" s="370"/>
      <c r="F45" s="235">
        <v>8.2050000000000001</v>
      </c>
      <c r="G45" s="235">
        <v>8.5120000000000005</v>
      </c>
      <c r="H45" s="195">
        <f t="shared" si="2"/>
        <v>0.30700000000000038</v>
      </c>
      <c r="I45" s="196">
        <v>5.5</v>
      </c>
      <c r="J45" s="197">
        <v>890</v>
      </c>
      <c r="K45" s="288">
        <f t="shared" si="3"/>
        <v>1502.7650000000019</v>
      </c>
      <c r="L45" s="188"/>
    </row>
    <row r="46" spans="1:16">
      <c r="A46" s="289"/>
      <c r="B46" s="109"/>
      <c r="C46" s="232" t="s">
        <v>253</v>
      </c>
      <c r="D46" s="109" t="s">
        <v>234</v>
      </c>
      <c r="E46" s="370"/>
      <c r="F46" s="235">
        <v>8.5120000000000005</v>
      </c>
      <c r="G46" s="235">
        <v>9.3510000000000009</v>
      </c>
      <c r="H46" s="195">
        <f t="shared" si="2"/>
        <v>0.83900000000000041</v>
      </c>
      <c r="I46" s="196">
        <v>6</v>
      </c>
      <c r="J46" s="197">
        <v>385</v>
      </c>
      <c r="K46" s="288">
        <f t="shared" si="3"/>
        <v>1938.0900000000011</v>
      </c>
      <c r="L46" s="188"/>
    </row>
    <row r="47" spans="1:16">
      <c r="A47" s="289"/>
      <c r="B47" s="109"/>
      <c r="C47" s="232" t="s">
        <v>253</v>
      </c>
      <c r="D47" s="109" t="s">
        <v>234</v>
      </c>
      <c r="E47" s="370"/>
      <c r="F47" s="235">
        <v>10</v>
      </c>
      <c r="G47" s="235">
        <v>10.526999999999999</v>
      </c>
      <c r="H47" s="195">
        <f t="shared" si="2"/>
        <v>0.52699999999999925</v>
      </c>
      <c r="I47" s="196">
        <v>6.7</v>
      </c>
      <c r="J47" s="197">
        <v>385</v>
      </c>
      <c r="K47" s="288">
        <f t="shared" si="3"/>
        <v>1359.396499999998</v>
      </c>
      <c r="L47" s="188"/>
    </row>
    <row r="48" spans="1:16">
      <c r="A48" s="289"/>
      <c r="B48" s="109"/>
      <c r="C48" s="232" t="s">
        <v>253</v>
      </c>
      <c r="D48" s="109" t="s">
        <v>234</v>
      </c>
      <c r="E48" s="370"/>
      <c r="F48" s="235">
        <v>10.526999999999999</v>
      </c>
      <c r="G48" s="235">
        <v>11.355</v>
      </c>
      <c r="H48" s="195">
        <f t="shared" si="2"/>
        <v>0.82800000000000118</v>
      </c>
      <c r="I48" s="196">
        <v>7</v>
      </c>
      <c r="J48" s="197">
        <v>374</v>
      </c>
      <c r="K48" s="288">
        <f t="shared" si="3"/>
        <v>2167.7040000000029</v>
      </c>
      <c r="L48" s="188"/>
    </row>
    <row r="49" spans="1:16">
      <c r="A49" s="204"/>
      <c r="B49" s="761" t="s">
        <v>759</v>
      </c>
      <c r="C49" s="762"/>
      <c r="D49" s="763"/>
      <c r="E49" s="236"/>
      <c r="F49" s="367"/>
      <c r="G49" s="367"/>
      <c r="H49" s="103">
        <f>SUBTOTAL(9,H41:H48)</f>
        <v>5.1920000000000011</v>
      </c>
      <c r="I49" s="104"/>
      <c r="J49" s="73"/>
      <c r="K49" s="73">
        <f>SUBTOTAL(9,K41:K48)</f>
        <v>15259.145500000004</v>
      </c>
      <c r="L49" s="170"/>
    </row>
    <row r="50" spans="1:16">
      <c r="A50" s="476">
        <v>11</v>
      </c>
      <c r="B50" s="145"/>
      <c r="C50" s="145" t="s">
        <v>763</v>
      </c>
      <c r="D50" s="145" t="s">
        <v>231</v>
      </c>
      <c r="E50" s="144" t="s">
        <v>254</v>
      </c>
      <c r="F50" s="242">
        <v>2.5499999999999998</v>
      </c>
      <c r="G50" s="65">
        <v>2.7850000000000001</v>
      </c>
      <c r="H50" s="35">
        <f>G50-F50</f>
        <v>0.23500000000000032</v>
      </c>
      <c r="I50" s="134">
        <v>6.0029411764705882</v>
      </c>
      <c r="J50" s="37">
        <v>330</v>
      </c>
      <c r="K50" s="19">
        <f>SUM(H50*I50*J50)</f>
        <v>465.52808823529472</v>
      </c>
      <c r="L50" s="188"/>
    </row>
    <row r="51" spans="1:16" s="468" customFormat="1">
      <c r="A51" s="463"/>
      <c r="B51" s="779" t="s">
        <v>255</v>
      </c>
      <c r="C51" s="780"/>
      <c r="D51" s="781"/>
      <c r="E51" s="526"/>
      <c r="F51" s="527"/>
      <c r="G51" s="528"/>
      <c r="H51" s="516">
        <f>SUBTOTAL(9,H50:H50)</f>
        <v>0.23500000000000032</v>
      </c>
      <c r="I51" s="529"/>
      <c r="J51" s="530"/>
      <c r="K51" s="488">
        <f>SUBTOTAL(9,K50:K50)</f>
        <v>465.52808823529472</v>
      </c>
      <c r="L51" s="519"/>
    </row>
    <row r="52" spans="1:16">
      <c r="A52" s="222">
        <v>12</v>
      </c>
      <c r="B52" s="14"/>
      <c r="C52" s="34" t="s">
        <v>256</v>
      </c>
      <c r="D52" s="14" t="s">
        <v>182</v>
      </c>
      <c r="E52" s="64" t="s">
        <v>1072</v>
      </c>
      <c r="F52" s="65">
        <v>0.112</v>
      </c>
      <c r="G52" s="65">
        <v>1.367</v>
      </c>
      <c r="H52" s="35">
        <f>G52-F52</f>
        <v>1.2549999999999999</v>
      </c>
      <c r="I52" s="36">
        <v>6.1</v>
      </c>
      <c r="J52" s="37">
        <v>800</v>
      </c>
      <c r="K52" s="19">
        <f>SUM(H52*I52*J52)</f>
        <v>6124.4</v>
      </c>
      <c r="L52" s="438"/>
      <c r="M52" s="273"/>
      <c r="N52" s="273"/>
      <c r="O52" s="273"/>
    </row>
    <row r="53" spans="1:16">
      <c r="A53" s="223"/>
      <c r="B53" s="841" t="s">
        <v>257</v>
      </c>
      <c r="C53" s="842"/>
      <c r="D53" s="843"/>
      <c r="E53" s="373"/>
      <c r="F53" s="68"/>
      <c r="G53" s="68"/>
      <c r="H53" s="38">
        <f>SUM(H52:H52)</f>
        <v>1.2549999999999999</v>
      </c>
      <c r="I53" s="39"/>
      <c r="J53" s="40"/>
      <c r="K53" s="20">
        <f>SUM(K52:K52)</f>
        <v>6124.4</v>
      </c>
      <c r="L53" s="170"/>
    </row>
    <row r="54" spans="1:16">
      <c r="A54" s="99">
        <v>13</v>
      </c>
      <c r="B54" s="78"/>
      <c r="C54" s="77" t="s">
        <v>258</v>
      </c>
      <c r="D54" s="78" t="s">
        <v>187</v>
      </c>
      <c r="E54" s="85" t="s">
        <v>259</v>
      </c>
      <c r="F54" s="80">
        <v>0.59599999999999997</v>
      </c>
      <c r="G54" s="80">
        <v>1.9550000000000001</v>
      </c>
      <c r="H54" s="80">
        <v>1.359</v>
      </c>
      <c r="I54" s="81">
        <v>5</v>
      </c>
      <c r="J54" s="82">
        <v>270</v>
      </c>
      <c r="K54" s="19">
        <f>SUM(H54*I54*J54*1.21)</f>
        <v>2219.9265</v>
      </c>
      <c r="L54" s="319"/>
      <c r="M54" s="224"/>
      <c r="N54" s="224"/>
      <c r="O54" s="224"/>
    </row>
    <row r="55" spans="1:16">
      <c r="A55" s="205"/>
      <c r="B55" s="861" t="s">
        <v>260</v>
      </c>
      <c r="C55" s="862"/>
      <c r="D55" s="863"/>
      <c r="E55" s="85"/>
      <c r="F55" s="80"/>
      <c r="G55" s="80"/>
      <c r="H55" s="680">
        <v>1.359</v>
      </c>
      <c r="I55" s="81"/>
      <c r="J55" s="681"/>
      <c r="K55" s="20">
        <v>2220</v>
      </c>
      <c r="L55" s="319"/>
      <c r="M55" s="224"/>
      <c r="N55" s="224"/>
      <c r="O55" s="224"/>
    </row>
    <row r="56" spans="1:16">
      <c r="A56" s="208">
        <v>14</v>
      </c>
      <c r="B56" s="102"/>
      <c r="C56" s="110" t="s">
        <v>261</v>
      </c>
      <c r="D56" s="102" t="s">
        <v>234</v>
      </c>
      <c r="E56" s="231" t="s">
        <v>262</v>
      </c>
      <c r="F56" s="237">
        <v>1.198</v>
      </c>
      <c r="G56" s="237">
        <v>1.571</v>
      </c>
      <c r="H56" s="198">
        <f t="shared" ref="H56:H60" si="4">G56-F56</f>
        <v>0.373</v>
      </c>
      <c r="I56" s="199">
        <v>5</v>
      </c>
      <c r="J56" s="200">
        <v>890</v>
      </c>
      <c r="K56" s="111">
        <f t="shared" ref="K56:K60" si="5">SUM(H56*I56*J56)</f>
        <v>1659.85</v>
      </c>
      <c r="L56" s="329"/>
      <c r="M56" s="72"/>
      <c r="N56" s="72"/>
      <c r="O56" s="218"/>
      <c r="P56" s="218"/>
    </row>
    <row r="57" spans="1:16">
      <c r="A57" s="209"/>
      <c r="B57" s="102"/>
      <c r="C57" s="110" t="s">
        <v>261</v>
      </c>
      <c r="D57" s="102" t="s">
        <v>234</v>
      </c>
      <c r="E57" s="231"/>
      <c r="F57" s="237">
        <v>1.571</v>
      </c>
      <c r="G57" s="237">
        <v>2.1179999999999999</v>
      </c>
      <c r="H57" s="198">
        <f t="shared" si="4"/>
        <v>0.54699999999999993</v>
      </c>
      <c r="I57" s="199">
        <v>5</v>
      </c>
      <c r="J57" s="200">
        <v>385</v>
      </c>
      <c r="K57" s="111">
        <f t="shared" si="5"/>
        <v>1052.9749999999997</v>
      </c>
      <c r="L57" s="328"/>
      <c r="M57" s="218"/>
      <c r="N57" s="218"/>
      <c r="O57" s="218"/>
      <c r="P57" s="218"/>
    </row>
    <row r="58" spans="1:16">
      <c r="A58" s="209"/>
      <c r="B58" s="102"/>
      <c r="C58" s="110" t="s">
        <v>261</v>
      </c>
      <c r="D58" s="102" t="s">
        <v>234</v>
      </c>
      <c r="E58" s="231"/>
      <c r="F58" s="237">
        <v>2.1179999999999999</v>
      </c>
      <c r="G58" s="237">
        <v>2.3010000000000002</v>
      </c>
      <c r="H58" s="198">
        <f t="shared" si="4"/>
        <v>0.18300000000000027</v>
      </c>
      <c r="I58" s="199">
        <v>4.9000000000000004</v>
      </c>
      <c r="J58" s="201">
        <v>890</v>
      </c>
      <c r="K58" s="111">
        <f t="shared" si="5"/>
        <v>798.06300000000124</v>
      </c>
      <c r="L58" s="328"/>
      <c r="M58" s="218"/>
      <c r="N58" s="218"/>
      <c r="O58" s="218"/>
      <c r="P58" s="218"/>
    </row>
    <row r="59" spans="1:16">
      <c r="A59" s="209"/>
      <c r="B59" s="102"/>
      <c r="C59" s="110" t="s">
        <v>261</v>
      </c>
      <c r="D59" s="102" t="s">
        <v>234</v>
      </c>
      <c r="E59" s="231"/>
      <c r="F59" s="237">
        <v>2.3010000000000002</v>
      </c>
      <c r="G59" s="237">
        <v>3.048</v>
      </c>
      <c r="H59" s="198">
        <f t="shared" si="4"/>
        <v>0.74699999999999989</v>
      </c>
      <c r="I59" s="199">
        <v>3.8</v>
      </c>
      <c r="J59" s="201">
        <v>385</v>
      </c>
      <c r="K59" s="111">
        <f t="shared" si="5"/>
        <v>1092.8609999999999</v>
      </c>
      <c r="L59" s="328"/>
      <c r="M59" s="218"/>
      <c r="N59" s="218"/>
      <c r="O59" s="218"/>
      <c r="P59" s="218"/>
    </row>
    <row r="60" spans="1:16">
      <c r="A60" s="209"/>
      <c r="B60" s="102"/>
      <c r="C60" s="110" t="s">
        <v>261</v>
      </c>
      <c r="D60" s="102" t="s">
        <v>234</v>
      </c>
      <c r="E60" s="231"/>
      <c r="F60" s="237">
        <v>3.6080000000000001</v>
      </c>
      <c r="G60" s="237">
        <v>4.6509999999999998</v>
      </c>
      <c r="H60" s="198">
        <f t="shared" si="4"/>
        <v>1.0429999999999997</v>
      </c>
      <c r="I60" s="199">
        <v>4.7</v>
      </c>
      <c r="J60" s="201">
        <v>385</v>
      </c>
      <c r="K60" s="111">
        <f t="shared" si="5"/>
        <v>1887.3084999999996</v>
      </c>
      <c r="L60" s="328"/>
      <c r="M60" s="218"/>
      <c r="N60" s="218"/>
      <c r="O60" s="218"/>
      <c r="P60" s="218"/>
    </row>
    <row r="61" spans="1:16">
      <c r="A61" s="210"/>
      <c r="B61" s="841" t="s">
        <v>764</v>
      </c>
      <c r="C61" s="842"/>
      <c r="D61" s="843"/>
      <c r="E61" s="236"/>
      <c r="F61" s="367"/>
      <c r="G61" s="367"/>
      <c r="H61" s="103">
        <f>H56+H57+H58+H59+H60</f>
        <v>2.8929999999999998</v>
      </c>
      <c r="I61" s="104"/>
      <c r="J61" s="73"/>
      <c r="K61" s="73">
        <f>SUBTOTAL(9,K56:K60)</f>
        <v>6491.0575000000008</v>
      </c>
      <c r="L61" s="170"/>
      <c r="P61" s="219"/>
    </row>
    <row r="62" spans="1:16">
      <c r="A62" s="289">
        <v>15</v>
      </c>
      <c r="B62" s="109"/>
      <c r="C62" s="232" t="s">
        <v>263</v>
      </c>
      <c r="D62" s="109" t="s">
        <v>234</v>
      </c>
      <c r="E62" s="370" t="s">
        <v>264</v>
      </c>
      <c r="F62" s="235">
        <v>0.35199999999999998</v>
      </c>
      <c r="G62" s="235">
        <v>0.68600000000000005</v>
      </c>
      <c r="H62" s="195">
        <f>G62-F62</f>
        <v>0.33400000000000007</v>
      </c>
      <c r="I62" s="196">
        <v>5.5</v>
      </c>
      <c r="J62" s="197">
        <v>385</v>
      </c>
      <c r="K62" s="288">
        <f>SUM(H62*I62*J62)</f>
        <v>707.24500000000012</v>
      </c>
      <c r="L62" s="328"/>
    </row>
    <row r="63" spans="1:16">
      <c r="A63" s="289"/>
      <c r="B63" s="109"/>
      <c r="C63" s="232" t="s">
        <v>263</v>
      </c>
      <c r="D63" s="109" t="s">
        <v>234</v>
      </c>
      <c r="E63" s="370"/>
      <c r="F63" s="235">
        <v>0.68600000000000005</v>
      </c>
      <c r="G63" s="235">
        <v>0.89600000000000002</v>
      </c>
      <c r="H63" s="195">
        <f>G63-F63</f>
        <v>0.20999999999999996</v>
      </c>
      <c r="I63" s="196">
        <v>5.5</v>
      </c>
      <c r="J63" s="197">
        <v>385</v>
      </c>
      <c r="K63" s="288">
        <f>SUM(H63*I63*J63)</f>
        <v>444.6749999999999</v>
      </c>
      <c r="L63" s="328"/>
    </row>
    <row r="64" spans="1:16">
      <c r="A64" s="289"/>
      <c r="B64" s="109"/>
      <c r="C64" s="232" t="s">
        <v>263</v>
      </c>
      <c r="D64" s="109" t="s">
        <v>234</v>
      </c>
      <c r="E64" s="370"/>
      <c r="F64" s="235">
        <v>0.89600000000000002</v>
      </c>
      <c r="G64" s="235">
        <v>6.6970000000000001</v>
      </c>
      <c r="H64" s="195">
        <f>G64-F64</f>
        <v>5.8010000000000002</v>
      </c>
      <c r="I64" s="196">
        <v>5.5</v>
      </c>
      <c r="J64" s="197">
        <v>385</v>
      </c>
      <c r="K64" s="288">
        <f>SUM(H64*I64*J64)</f>
        <v>12283.6175</v>
      </c>
      <c r="L64" s="328"/>
    </row>
    <row r="65" spans="1:13">
      <c r="A65" s="204"/>
      <c r="B65" s="841" t="s">
        <v>765</v>
      </c>
      <c r="C65" s="842"/>
      <c r="D65" s="843"/>
      <c r="E65" s="236"/>
      <c r="F65" s="237"/>
      <c r="G65" s="237"/>
      <c r="H65" s="103">
        <f>H62+H63+H64</f>
        <v>6.3450000000000006</v>
      </c>
      <c r="I65" s="104"/>
      <c r="J65" s="73"/>
      <c r="K65" s="73">
        <f>SUBTOTAL(9,K62:K64)</f>
        <v>13435.5375</v>
      </c>
      <c r="L65" s="170"/>
    </row>
    <row r="66" spans="1:13">
      <c r="A66" s="222">
        <v>16</v>
      </c>
      <c r="B66" s="14"/>
      <c r="C66" s="34" t="s">
        <v>265</v>
      </c>
      <c r="D66" s="14" t="s">
        <v>199</v>
      </c>
      <c r="E66" s="64" t="s">
        <v>266</v>
      </c>
      <c r="F66" s="65">
        <v>0</v>
      </c>
      <c r="G66" s="65">
        <v>2.0910000000000002</v>
      </c>
      <c r="H66" s="35">
        <f>G66-F66</f>
        <v>2.0910000000000002</v>
      </c>
      <c r="I66" s="134">
        <v>4.5</v>
      </c>
      <c r="J66" s="37">
        <v>430</v>
      </c>
      <c r="K66" s="19">
        <f>SUM(H66*I66*J66)</f>
        <v>4046.0850000000005</v>
      </c>
      <c r="L66" s="170"/>
    </row>
    <row r="67" spans="1:13">
      <c r="A67" s="223"/>
      <c r="B67" s="761" t="s">
        <v>267</v>
      </c>
      <c r="C67" s="762"/>
      <c r="D67" s="763"/>
      <c r="E67" s="229"/>
      <c r="F67" s="65"/>
      <c r="G67" s="65"/>
      <c r="H67" s="38">
        <f>SUM(H66)</f>
        <v>2.0910000000000002</v>
      </c>
      <c r="I67" s="134"/>
      <c r="J67" s="37"/>
      <c r="K67" s="20">
        <f>SUM(K66)</f>
        <v>4046.0850000000005</v>
      </c>
      <c r="L67" s="170"/>
    </row>
    <row r="68" spans="1:13">
      <c r="A68" s="337">
        <v>17</v>
      </c>
      <c r="B68" s="254"/>
      <c r="C68" s="254" t="s">
        <v>883</v>
      </c>
      <c r="D68" s="254" t="s">
        <v>231</v>
      </c>
      <c r="E68" s="255"/>
      <c r="F68" s="242">
        <v>3.4540000000000002</v>
      </c>
      <c r="G68" s="65">
        <v>3.9689999999999999</v>
      </c>
      <c r="H68" s="35">
        <f>G68-F68</f>
        <v>0.51499999999999968</v>
      </c>
      <c r="I68" s="134">
        <v>4.2</v>
      </c>
      <c r="J68" s="37">
        <v>450</v>
      </c>
      <c r="K68" s="19">
        <f>SUM(H68*I68*J68)</f>
        <v>973.34999999999957</v>
      </c>
      <c r="L68" s="170"/>
    </row>
    <row r="69" spans="1:13">
      <c r="A69" s="363"/>
      <c r="B69" s="761" t="s">
        <v>268</v>
      </c>
      <c r="C69" s="762"/>
      <c r="D69" s="763"/>
      <c r="E69" s="374"/>
      <c r="F69" s="244"/>
      <c r="G69" s="68"/>
      <c r="H69" s="38">
        <f>SUBTOTAL(9,H68:H68)</f>
        <v>0.51499999999999968</v>
      </c>
      <c r="I69" s="135"/>
      <c r="J69" s="40"/>
      <c r="K69" s="20">
        <f>SUBTOTAL(9,K68:K68)</f>
        <v>973.34999999999957</v>
      </c>
      <c r="L69" s="217"/>
      <c r="M69" s="74"/>
    </row>
    <row r="70" spans="1:13" ht="15.75" thickBot="1">
      <c r="A70" s="782">
        <v>4</v>
      </c>
      <c r="B70" s="782"/>
      <c r="C70" s="782"/>
      <c r="D70" s="782"/>
      <c r="E70" s="782"/>
      <c r="F70" s="782"/>
      <c r="G70" s="782"/>
      <c r="H70" s="782"/>
      <c r="I70" s="782"/>
      <c r="J70" s="782"/>
      <c r="K70" s="782"/>
      <c r="L70" s="170"/>
    </row>
    <row r="71" spans="1:13" ht="36">
      <c r="A71" s="163" t="s">
        <v>164</v>
      </c>
      <c r="B71" s="164" t="s">
        <v>165</v>
      </c>
      <c r="C71" s="165" t="s">
        <v>166</v>
      </c>
      <c r="D71" s="166" t="s">
        <v>167</v>
      </c>
      <c r="E71" s="165" t="s">
        <v>168</v>
      </c>
      <c r="F71" s="807" t="s">
        <v>169</v>
      </c>
      <c r="G71" s="808"/>
      <c r="H71" s="167" t="s">
        <v>170</v>
      </c>
      <c r="I71" s="168" t="s">
        <v>171</v>
      </c>
      <c r="J71" s="169" t="s">
        <v>172</v>
      </c>
      <c r="K71" s="333" t="s">
        <v>173</v>
      </c>
      <c r="L71" s="170"/>
    </row>
    <row r="72" spans="1:13" ht="15.2" customHeight="1" thickBot="1">
      <c r="A72" s="171" t="s">
        <v>174</v>
      </c>
      <c r="B72" s="172"/>
      <c r="C72" s="173"/>
      <c r="D72" s="174"/>
      <c r="E72" s="175"/>
      <c r="F72" s="176" t="s">
        <v>175</v>
      </c>
      <c r="G72" s="177" t="s">
        <v>176</v>
      </c>
      <c r="H72" s="178" t="s">
        <v>177</v>
      </c>
      <c r="I72" s="179" t="s">
        <v>178</v>
      </c>
      <c r="J72" s="180" t="s">
        <v>179</v>
      </c>
      <c r="K72" s="334" t="s">
        <v>180</v>
      </c>
      <c r="L72" s="170"/>
    </row>
    <row r="73" spans="1:13" ht="4.5" customHeight="1">
      <c r="A73" s="181"/>
      <c r="B73" s="182"/>
      <c r="C73" s="183"/>
      <c r="D73" s="182"/>
      <c r="E73" s="184"/>
      <c r="F73" s="185"/>
      <c r="G73" s="185"/>
      <c r="H73" s="185"/>
      <c r="I73" s="186"/>
      <c r="J73" s="183"/>
      <c r="K73" s="187"/>
      <c r="L73" s="170"/>
    </row>
    <row r="74" spans="1:13" ht="15" customHeight="1">
      <c r="A74" s="470">
        <v>18</v>
      </c>
      <c r="B74" s="78"/>
      <c r="C74" s="77" t="s">
        <v>269</v>
      </c>
      <c r="D74" s="78" t="s">
        <v>187</v>
      </c>
      <c r="E74" s="79" t="s">
        <v>270</v>
      </c>
      <c r="F74" s="80">
        <v>7.4550000000000001</v>
      </c>
      <c r="G74" s="80">
        <v>8.1999999999999993</v>
      </c>
      <c r="H74" s="80">
        <v>0.745</v>
      </c>
      <c r="I74" s="81">
        <v>4.5</v>
      </c>
      <c r="J74" s="82">
        <v>550</v>
      </c>
      <c r="K74" s="19">
        <f t="shared" ref="K74" si="6">SUM(H74*I74*J74*1.21)</f>
        <v>2231.0887499999999</v>
      </c>
      <c r="L74" s="170"/>
    </row>
    <row r="75" spans="1:13" ht="15" customHeight="1">
      <c r="A75" s="506"/>
      <c r="B75" s="779" t="s">
        <v>766</v>
      </c>
      <c r="C75" s="780"/>
      <c r="D75" s="781"/>
      <c r="E75" s="507"/>
      <c r="F75" s="508"/>
      <c r="G75" s="508"/>
      <c r="H75" s="509">
        <f>SUBTOTAL(9,H74)</f>
        <v>0.745</v>
      </c>
      <c r="I75" s="510"/>
      <c r="J75" s="511"/>
      <c r="K75" s="488">
        <f>SUBTOTAL(9,K74)</f>
        <v>2231.0887499999999</v>
      </c>
      <c r="L75" s="170"/>
    </row>
    <row r="76" spans="1:13" ht="15" customHeight="1">
      <c r="A76" s="478">
        <v>19</v>
      </c>
      <c r="B76" s="14"/>
      <c r="C76" s="34" t="s">
        <v>271</v>
      </c>
      <c r="D76" s="14" t="s">
        <v>194</v>
      </c>
      <c r="E76" s="240" t="s">
        <v>272</v>
      </c>
      <c r="F76" s="65">
        <v>5.944</v>
      </c>
      <c r="G76" s="65">
        <v>6.7240000000000002</v>
      </c>
      <c r="H76" s="35">
        <f>G76-F76</f>
        <v>0.78000000000000025</v>
      </c>
      <c r="I76" s="134">
        <v>6</v>
      </c>
      <c r="J76" s="37">
        <v>400</v>
      </c>
      <c r="K76" s="19">
        <f>SUM(H76*I76*J76)</f>
        <v>1872.0000000000007</v>
      </c>
      <c r="L76" s="170"/>
    </row>
    <row r="77" spans="1:13" ht="15" customHeight="1">
      <c r="A77" s="481"/>
      <c r="B77" s="125"/>
      <c r="C77" s="34" t="s">
        <v>271</v>
      </c>
      <c r="D77" s="14" t="s">
        <v>194</v>
      </c>
      <c r="E77" s="240" t="s">
        <v>56</v>
      </c>
      <c r="F77" s="65">
        <v>0.09</v>
      </c>
      <c r="G77" s="65">
        <v>5.2839999999999998</v>
      </c>
      <c r="H77" s="35">
        <f>G77-F77</f>
        <v>5.194</v>
      </c>
      <c r="I77" s="134">
        <v>6</v>
      </c>
      <c r="J77" s="37">
        <v>400</v>
      </c>
      <c r="K77" s="19">
        <f>SUM(H77*I77*J77)</f>
        <v>12465.6</v>
      </c>
      <c r="L77" s="170"/>
    </row>
    <row r="78" spans="1:13" ht="15" customHeight="1">
      <c r="A78" s="479"/>
      <c r="B78" s="761" t="s">
        <v>273</v>
      </c>
      <c r="C78" s="762"/>
      <c r="D78" s="763"/>
      <c r="E78" s="227"/>
      <c r="F78" s="65"/>
      <c r="G78" s="65"/>
      <c r="H78" s="38">
        <f>SUM(H76:H77)</f>
        <v>5.9740000000000002</v>
      </c>
      <c r="I78" s="134"/>
      <c r="J78" s="37"/>
      <c r="K78" s="20">
        <f>SUBTOTAL(9,K76:K77)</f>
        <v>14337.6</v>
      </c>
      <c r="L78" s="170"/>
    </row>
    <row r="79" spans="1:13">
      <c r="A79" s="114">
        <v>20</v>
      </c>
      <c r="B79" s="14"/>
      <c r="C79" s="34" t="s">
        <v>274</v>
      </c>
      <c r="D79" s="14" t="s">
        <v>194</v>
      </c>
      <c r="E79" s="227" t="s">
        <v>1073</v>
      </c>
      <c r="F79" s="65">
        <v>9.0220000000000002</v>
      </c>
      <c r="G79" s="65">
        <v>9.9</v>
      </c>
      <c r="H79" s="35">
        <f>G79-F79</f>
        <v>0.87800000000000011</v>
      </c>
      <c r="I79" s="134">
        <v>5.8</v>
      </c>
      <c r="J79" s="37">
        <v>400</v>
      </c>
      <c r="K79" s="19">
        <f>SUM(H79*I79*J79)</f>
        <v>2036.9600000000003</v>
      </c>
      <c r="L79" s="188"/>
    </row>
    <row r="80" spans="1:13">
      <c r="A80" s="114"/>
      <c r="B80" s="14"/>
      <c r="C80" s="34" t="s">
        <v>274</v>
      </c>
      <c r="D80" s="14" t="s">
        <v>194</v>
      </c>
      <c r="E80" s="227"/>
      <c r="F80" s="65">
        <v>10.6</v>
      </c>
      <c r="G80" s="65">
        <v>10.848000000000001</v>
      </c>
      <c r="H80" s="35">
        <f>G80-F80</f>
        <v>0.24800000000000111</v>
      </c>
      <c r="I80" s="134">
        <v>6.2</v>
      </c>
      <c r="J80" s="37">
        <v>400</v>
      </c>
      <c r="K80" s="19">
        <f>SUM(H80*I80*J80)</f>
        <v>615.04000000000281</v>
      </c>
      <c r="L80" s="188"/>
    </row>
    <row r="81" spans="1:16">
      <c r="A81" s="223"/>
      <c r="B81" s="761" t="s">
        <v>275</v>
      </c>
      <c r="C81" s="762"/>
      <c r="D81" s="763"/>
      <c r="E81" s="227"/>
      <c r="F81" s="65"/>
      <c r="G81" s="65"/>
      <c r="H81" s="38">
        <f>SUM(H79:H80)</f>
        <v>1.1260000000000012</v>
      </c>
      <c r="I81" s="134"/>
      <c r="J81" s="37"/>
      <c r="K81" s="20">
        <f>SUBTOTAL(9,K79:K80)</f>
        <v>2652.0000000000032</v>
      </c>
      <c r="L81" s="170"/>
    </row>
    <row r="82" spans="1:16">
      <c r="A82" s="222">
        <v>21</v>
      </c>
      <c r="B82" s="14"/>
      <c r="C82" s="34" t="s">
        <v>277</v>
      </c>
      <c r="D82" s="14" t="s">
        <v>199</v>
      </c>
      <c r="E82" s="64" t="s">
        <v>278</v>
      </c>
      <c r="F82" s="65">
        <v>8.0779999999999994</v>
      </c>
      <c r="G82" s="65">
        <v>9.9779999999999998</v>
      </c>
      <c r="H82" s="35">
        <f>G82-F82</f>
        <v>1.9000000000000004</v>
      </c>
      <c r="I82" s="134">
        <v>5</v>
      </c>
      <c r="J82" s="37">
        <v>420</v>
      </c>
      <c r="K82" s="19">
        <f>SUM(H82*I82*J82)</f>
        <v>3990.0000000000009</v>
      </c>
      <c r="L82" s="170"/>
    </row>
    <row r="83" spans="1:16">
      <c r="A83" s="223"/>
      <c r="B83" s="796" t="s">
        <v>713</v>
      </c>
      <c r="C83" s="797"/>
      <c r="D83" s="798"/>
      <c r="E83" s="229"/>
      <c r="F83" s="65"/>
      <c r="G83" s="65"/>
      <c r="H83" s="38">
        <f>SUM(H82)</f>
        <v>1.9000000000000004</v>
      </c>
      <c r="I83" s="134"/>
      <c r="J83" s="37"/>
      <c r="K83" s="20">
        <f>SUM(K82)</f>
        <v>3990.0000000000009</v>
      </c>
      <c r="L83" s="217"/>
      <c r="M83" s="74"/>
    </row>
    <row r="84" spans="1:16">
      <c r="A84" s="208">
        <v>22</v>
      </c>
      <c r="B84" s="102"/>
      <c r="C84" s="110" t="s">
        <v>279</v>
      </c>
      <c r="D84" s="102" t="s">
        <v>234</v>
      </c>
      <c r="E84" s="231" t="s">
        <v>280</v>
      </c>
      <c r="F84" s="237">
        <v>0</v>
      </c>
      <c r="G84" s="237">
        <v>1.3360000000000001</v>
      </c>
      <c r="H84" s="198">
        <f>G84-F84</f>
        <v>1.3360000000000001</v>
      </c>
      <c r="I84" s="199">
        <v>4.5</v>
      </c>
      <c r="J84" s="201">
        <v>385</v>
      </c>
      <c r="K84" s="111">
        <f>SUM(H84*I84*J84)</f>
        <v>2314.6200000000003</v>
      </c>
      <c r="L84" s="329"/>
      <c r="M84" s="72"/>
      <c r="N84" s="72"/>
      <c r="O84" s="72"/>
      <c r="P84" s="72"/>
    </row>
    <row r="85" spans="1:16">
      <c r="A85" s="209"/>
      <c r="B85" s="102"/>
      <c r="C85" s="110" t="s">
        <v>279</v>
      </c>
      <c r="D85" s="102" t="s">
        <v>234</v>
      </c>
      <c r="E85" s="231"/>
      <c r="F85" s="237">
        <v>1.3360000000000001</v>
      </c>
      <c r="G85" s="237">
        <v>1.6619999999999999</v>
      </c>
      <c r="H85" s="198">
        <f>G85-F85</f>
        <v>0.32599999999999985</v>
      </c>
      <c r="I85" s="199">
        <v>4.7</v>
      </c>
      <c r="J85" s="201">
        <v>890</v>
      </c>
      <c r="K85" s="111">
        <f>SUM(H85*I85*J85)</f>
        <v>1363.6579999999994</v>
      </c>
      <c r="L85" s="328"/>
    </row>
    <row r="86" spans="1:16">
      <c r="A86" s="209"/>
      <c r="B86" s="102"/>
      <c r="C86" s="110" t="s">
        <v>279</v>
      </c>
      <c r="D86" s="102" t="s">
        <v>234</v>
      </c>
      <c r="E86" s="231"/>
      <c r="F86" s="237">
        <v>1.6619999999999999</v>
      </c>
      <c r="G86" s="237">
        <v>2.625</v>
      </c>
      <c r="H86" s="198">
        <f>G86-F86</f>
        <v>0.96300000000000008</v>
      </c>
      <c r="I86" s="199">
        <v>4.7</v>
      </c>
      <c r="J86" s="201">
        <v>385</v>
      </c>
      <c r="K86" s="111">
        <f>SUM(H86*I86*J86)</f>
        <v>1742.5485000000001</v>
      </c>
      <c r="L86" s="328"/>
    </row>
    <row r="87" spans="1:16">
      <c r="A87" s="209"/>
      <c r="B87" s="102"/>
      <c r="C87" s="110" t="s">
        <v>279</v>
      </c>
      <c r="D87" s="102" t="s">
        <v>234</v>
      </c>
      <c r="E87" s="231"/>
      <c r="F87" s="237">
        <v>3.806</v>
      </c>
      <c r="G87" s="237">
        <v>4.3179999999999996</v>
      </c>
      <c r="H87" s="198">
        <f>G87-F87</f>
        <v>0.51199999999999957</v>
      </c>
      <c r="I87" s="199">
        <v>4.3</v>
      </c>
      <c r="J87" s="201">
        <v>890</v>
      </c>
      <c r="K87" s="111">
        <f>SUM(H87*I87*J87)</f>
        <v>1959.4239999999984</v>
      </c>
      <c r="L87" s="328"/>
    </row>
    <row r="88" spans="1:16">
      <c r="A88" s="209"/>
      <c r="B88" s="102"/>
      <c r="C88" s="110" t="s">
        <v>279</v>
      </c>
      <c r="D88" s="102" t="s">
        <v>234</v>
      </c>
      <c r="E88" s="231"/>
      <c r="F88" s="237">
        <v>4.3179999999999996</v>
      </c>
      <c r="G88" s="237">
        <v>6.48</v>
      </c>
      <c r="H88" s="198">
        <f>G88-F88</f>
        <v>2.1620000000000008</v>
      </c>
      <c r="I88" s="199">
        <v>4.3</v>
      </c>
      <c r="J88" s="201">
        <v>385</v>
      </c>
      <c r="K88" s="111">
        <f>SUM(H88*I88*J88)</f>
        <v>3579.1910000000012</v>
      </c>
      <c r="L88" s="328"/>
    </row>
    <row r="89" spans="1:16">
      <c r="A89" s="204"/>
      <c r="B89" s="796" t="s">
        <v>768</v>
      </c>
      <c r="C89" s="797"/>
      <c r="D89" s="798"/>
      <c r="E89" s="236"/>
      <c r="F89" s="237"/>
      <c r="G89" s="237"/>
      <c r="H89" s="103">
        <f>SUBTOTAL(9,H84:H88)</f>
        <v>5.2990000000000004</v>
      </c>
      <c r="I89" s="104"/>
      <c r="J89" s="73"/>
      <c r="K89" s="73">
        <f>SUBTOTAL(9,K84:K88)</f>
        <v>10959.441499999999</v>
      </c>
      <c r="L89" s="170"/>
    </row>
    <row r="90" spans="1:16">
      <c r="A90" s="222">
        <v>23</v>
      </c>
      <c r="B90" s="14"/>
      <c r="C90" s="34" t="s">
        <v>281</v>
      </c>
      <c r="D90" s="14" t="s">
        <v>182</v>
      </c>
      <c r="E90" s="227" t="s">
        <v>282</v>
      </c>
      <c r="F90" s="65">
        <v>8.5709999999999997</v>
      </c>
      <c r="G90" s="65">
        <v>9.9450000000000003</v>
      </c>
      <c r="H90" s="35">
        <f>G90-F90</f>
        <v>1.3740000000000006</v>
      </c>
      <c r="I90" s="36">
        <v>6.3</v>
      </c>
      <c r="J90" s="37">
        <v>407</v>
      </c>
      <c r="K90" s="19">
        <f>SUM(H90*I90*J90)</f>
        <v>3523.0734000000016</v>
      </c>
      <c r="L90" s="188"/>
    </row>
    <row r="91" spans="1:16">
      <c r="A91" s="114"/>
      <c r="B91" s="14"/>
      <c r="C91" s="34" t="s">
        <v>281</v>
      </c>
      <c r="D91" s="14" t="s">
        <v>182</v>
      </c>
      <c r="E91" s="227" t="s">
        <v>283</v>
      </c>
      <c r="F91" s="65">
        <v>10.275</v>
      </c>
      <c r="G91" s="65">
        <v>10.673999999999999</v>
      </c>
      <c r="H91" s="35">
        <f>G91-F91</f>
        <v>0.39899999999999913</v>
      </c>
      <c r="I91" s="36">
        <v>7.1</v>
      </c>
      <c r="J91" s="37">
        <v>273</v>
      </c>
      <c r="K91" s="19">
        <f>SUM(H91*I91*J91)</f>
        <v>773.38169999999832</v>
      </c>
      <c r="L91" s="188"/>
    </row>
    <row r="92" spans="1:16">
      <c r="A92" s="223"/>
      <c r="B92" s="796" t="s">
        <v>284</v>
      </c>
      <c r="C92" s="797"/>
      <c r="D92" s="798"/>
      <c r="E92" s="229"/>
      <c r="F92" s="68"/>
      <c r="G92" s="68"/>
      <c r="H92" s="38">
        <f>SUM(H90:H91)</f>
        <v>1.7729999999999997</v>
      </c>
      <c r="I92" s="39"/>
      <c r="J92" s="40"/>
      <c r="K92" s="20">
        <f>SUM(K90:K91)</f>
        <v>4296.4551000000001</v>
      </c>
      <c r="L92" s="170"/>
    </row>
    <row r="93" spans="1:16">
      <c r="A93" s="827">
        <v>24</v>
      </c>
      <c r="B93" s="110"/>
      <c r="C93" s="110" t="s">
        <v>769</v>
      </c>
      <c r="D93" s="110" t="s">
        <v>231</v>
      </c>
      <c r="E93" s="376" t="s">
        <v>285</v>
      </c>
      <c r="F93" s="242">
        <v>0</v>
      </c>
      <c r="G93" s="65">
        <v>0.79</v>
      </c>
      <c r="H93" s="35">
        <f>G93-F93</f>
        <v>0.79</v>
      </c>
      <c r="I93" s="134">
        <v>4.7</v>
      </c>
      <c r="J93" s="37">
        <v>450</v>
      </c>
      <c r="K93" s="19">
        <f>SUM(H93*I93*J93)</f>
        <v>1670.8500000000001</v>
      </c>
      <c r="L93" s="170"/>
    </row>
    <row r="94" spans="1:16">
      <c r="A94" s="828"/>
      <c r="B94" s="241"/>
      <c r="C94" s="110" t="s">
        <v>769</v>
      </c>
      <c r="D94" s="241" t="s">
        <v>231</v>
      </c>
      <c r="E94" s="255"/>
      <c r="F94" s="242">
        <v>0.79</v>
      </c>
      <c r="G94" s="65">
        <v>1.9690000000000001</v>
      </c>
      <c r="H94" s="35">
        <f>G94-F94</f>
        <v>1.179</v>
      </c>
      <c r="I94" s="134">
        <v>4.7</v>
      </c>
      <c r="J94" s="37">
        <v>450</v>
      </c>
      <c r="K94" s="19">
        <f>SUM(H94*I94*J94)</f>
        <v>2493.585</v>
      </c>
      <c r="L94" s="170"/>
    </row>
    <row r="95" spans="1:16">
      <c r="A95" s="828"/>
      <c r="B95" s="241"/>
      <c r="C95" s="110" t="s">
        <v>769</v>
      </c>
      <c r="D95" s="241" t="s">
        <v>231</v>
      </c>
      <c r="E95" s="253"/>
      <c r="F95" s="242">
        <v>1.9690000000000001</v>
      </c>
      <c r="G95" s="65">
        <v>2.2999999999999998</v>
      </c>
      <c r="H95" s="35">
        <f>G95-F95</f>
        <v>0.33099999999999974</v>
      </c>
      <c r="I95" s="134">
        <v>4.7</v>
      </c>
      <c r="J95" s="37">
        <v>450</v>
      </c>
      <c r="K95" s="19">
        <f>SUM(H95*I95*J95)</f>
        <v>700.06499999999949</v>
      </c>
      <c r="L95" s="170"/>
    </row>
    <row r="96" spans="1:16">
      <c r="A96" s="828"/>
      <c r="B96" s="241"/>
      <c r="C96" s="110" t="s">
        <v>769</v>
      </c>
      <c r="D96" s="241" t="s">
        <v>231</v>
      </c>
      <c r="E96" s="255"/>
      <c r="F96" s="242">
        <v>3</v>
      </c>
      <c r="G96" s="65">
        <v>3.073</v>
      </c>
      <c r="H96" s="35">
        <f>G96-F96</f>
        <v>7.2999999999999954E-2</v>
      </c>
      <c r="I96" s="134">
        <v>4.7369863013698632</v>
      </c>
      <c r="J96" s="37">
        <v>450</v>
      </c>
      <c r="K96" s="19">
        <f>SUM(H96*I96*J96)</f>
        <v>155.6099999999999</v>
      </c>
      <c r="L96" s="170"/>
    </row>
    <row r="97" spans="1:13">
      <c r="A97" s="828"/>
      <c r="B97" s="254"/>
      <c r="C97" s="110" t="s">
        <v>769</v>
      </c>
      <c r="D97" s="254" t="s">
        <v>231</v>
      </c>
      <c r="E97" s="362"/>
      <c r="F97" s="242">
        <v>3.7639999999999998</v>
      </c>
      <c r="G97" s="65">
        <v>3.95</v>
      </c>
      <c r="H97" s="35">
        <f>G97-F97</f>
        <v>0.18600000000000039</v>
      </c>
      <c r="I97" s="134">
        <v>4.7</v>
      </c>
      <c r="J97" s="37">
        <v>450</v>
      </c>
      <c r="K97" s="19">
        <f>SUM(H97*I97*J97)</f>
        <v>393.39000000000084</v>
      </c>
      <c r="L97" s="170"/>
    </row>
    <row r="98" spans="1:13">
      <c r="A98" s="363"/>
      <c r="B98" s="796" t="s">
        <v>286</v>
      </c>
      <c r="C98" s="797"/>
      <c r="D98" s="798"/>
      <c r="E98" s="243"/>
      <c r="F98" s="244"/>
      <c r="G98" s="68"/>
      <c r="H98" s="38">
        <f>SUBTOTAL(9,H93:H97)</f>
        <v>2.5590000000000002</v>
      </c>
      <c r="I98" s="135"/>
      <c r="J98" s="40"/>
      <c r="K98" s="20">
        <f>SUBTOTAL(9,K93:K97)</f>
        <v>5413.5000000000009</v>
      </c>
      <c r="L98" s="170"/>
    </row>
    <row r="99" spans="1:13" ht="24">
      <c r="A99" s="828">
        <v>25</v>
      </c>
      <c r="B99" s="241"/>
      <c r="C99" s="110" t="s">
        <v>770</v>
      </c>
      <c r="D99" s="241" t="s">
        <v>231</v>
      </c>
      <c r="E99" s="255" t="s">
        <v>287</v>
      </c>
      <c r="F99" s="242">
        <v>2.9990000000000001</v>
      </c>
      <c r="G99" s="65">
        <v>3.6859999999999999</v>
      </c>
      <c r="H99" s="35">
        <f>G99-F99</f>
        <v>0.68699999999999983</v>
      </c>
      <c r="I99" s="134">
        <v>4.5</v>
      </c>
      <c r="J99" s="37">
        <v>450</v>
      </c>
      <c r="K99" s="19">
        <f>SUM(H99*I99*J99)</f>
        <v>1391.1749999999995</v>
      </c>
      <c r="L99" s="170"/>
    </row>
    <row r="100" spans="1:13">
      <c r="A100" s="828">
        <v>8</v>
      </c>
      <c r="B100" s="254"/>
      <c r="C100" s="110" t="s">
        <v>770</v>
      </c>
      <c r="D100" s="254" t="s">
        <v>231</v>
      </c>
      <c r="E100" s="362"/>
      <c r="F100" s="242">
        <v>3.6859999999999999</v>
      </c>
      <c r="G100" s="65">
        <v>4.4550000000000001</v>
      </c>
      <c r="H100" s="35">
        <f>G100-F100</f>
        <v>0.76900000000000013</v>
      </c>
      <c r="I100" s="134">
        <v>4.5</v>
      </c>
      <c r="J100" s="37">
        <v>450</v>
      </c>
      <c r="K100" s="19">
        <f>SUM(H100*I100*J100)</f>
        <v>1557.2250000000004</v>
      </c>
      <c r="L100" s="170"/>
    </row>
    <row r="101" spans="1:13">
      <c r="A101" s="363"/>
      <c r="B101" s="796" t="s">
        <v>288</v>
      </c>
      <c r="C101" s="797"/>
      <c r="D101" s="798"/>
      <c r="E101" s="364"/>
      <c r="F101" s="244"/>
      <c r="G101" s="68"/>
      <c r="H101" s="38">
        <f>SUBTOTAL(9,H99:H100)</f>
        <v>1.456</v>
      </c>
      <c r="I101" s="135"/>
      <c r="J101" s="40"/>
      <c r="K101" s="20">
        <f>SUBTOTAL(9,K99:K100)</f>
        <v>2948.3999999999996</v>
      </c>
      <c r="L101" s="217"/>
      <c r="M101" s="724"/>
    </row>
    <row r="102" spans="1:13">
      <c r="A102" s="212"/>
      <c r="B102" s="112"/>
      <c r="C102" s="112"/>
      <c r="D102" s="112"/>
      <c r="E102" s="127"/>
      <c r="F102" s="128"/>
      <c r="G102" s="128"/>
      <c r="H102" s="202"/>
      <c r="I102" s="129"/>
      <c r="J102" s="130"/>
      <c r="K102" s="115"/>
      <c r="L102" s="170"/>
    </row>
    <row r="103" spans="1:13" ht="15.75" thickBot="1">
      <c r="A103" s="782">
        <v>5</v>
      </c>
      <c r="B103" s="782"/>
      <c r="C103" s="782"/>
      <c r="D103" s="782"/>
      <c r="E103" s="782"/>
      <c r="F103" s="782"/>
      <c r="G103" s="782"/>
      <c r="H103" s="782"/>
      <c r="I103" s="782"/>
      <c r="J103" s="782"/>
      <c r="K103" s="782"/>
      <c r="L103" s="170"/>
    </row>
    <row r="104" spans="1:13" ht="36">
      <c r="A104" s="163" t="s">
        <v>164</v>
      </c>
      <c r="B104" s="164" t="s">
        <v>165</v>
      </c>
      <c r="C104" s="165" t="s">
        <v>166</v>
      </c>
      <c r="D104" s="166" t="s">
        <v>167</v>
      </c>
      <c r="E104" s="165" t="s">
        <v>168</v>
      </c>
      <c r="F104" s="807" t="s">
        <v>169</v>
      </c>
      <c r="G104" s="808"/>
      <c r="H104" s="167" t="s">
        <v>170</v>
      </c>
      <c r="I104" s="168" t="s">
        <v>171</v>
      </c>
      <c r="J104" s="169" t="s">
        <v>172</v>
      </c>
      <c r="K104" s="333" t="s">
        <v>173</v>
      </c>
      <c r="L104" s="170"/>
    </row>
    <row r="105" spans="1:13" ht="15.2" customHeight="1" thickBot="1">
      <c r="A105" s="171" t="s">
        <v>174</v>
      </c>
      <c r="B105" s="172"/>
      <c r="C105" s="173"/>
      <c r="D105" s="174"/>
      <c r="E105" s="175"/>
      <c r="F105" s="176" t="s">
        <v>175</v>
      </c>
      <c r="G105" s="177" t="s">
        <v>176</v>
      </c>
      <c r="H105" s="178" t="s">
        <v>177</v>
      </c>
      <c r="I105" s="179" t="s">
        <v>178</v>
      </c>
      <c r="J105" s="180" t="s">
        <v>179</v>
      </c>
      <c r="K105" s="334" t="s">
        <v>180</v>
      </c>
      <c r="L105" s="170"/>
    </row>
    <row r="106" spans="1:13" ht="4.5" customHeight="1">
      <c r="A106" s="181"/>
      <c r="B106" s="182"/>
      <c r="C106" s="183"/>
      <c r="D106" s="182"/>
      <c r="E106" s="184"/>
      <c r="F106" s="185"/>
      <c r="G106" s="185"/>
      <c r="H106" s="185"/>
      <c r="I106" s="186"/>
      <c r="J106" s="183"/>
      <c r="K106" s="187"/>
      <c r="L106" s="170"/>
    </row>
    <row r="107" spans="1:13" ht="15" customHeight="1">
      <c r="A107" s="478">
        <v>26</v>
      </c>
      <c r="B107" s="14"/>
      <c r="C107" s="34" t="s">
        <v>289</v>
      </c>
      <c r="D107" s="14" t="s">
        <v>194</v>
      </c>
      <c r="E107" s="386" t="s">
        <v>789</v>
      </c>
      <c r="F107" s="65">
        <v>2.7120000000000002</v>
      </c>
      <c r="G107" s="65">
        <v>4.84</v>
      </c>
      <c r="H107" s="35">
        <f>G107-F107</f>
        <v>2.1279999999999997</v>
      </c>
      <c r="I107" s="134">
        <v>4</v>
      </c>
      <c r="J107" s="37">
        <v>400</v>
      </c>
      <c r="K107" s="19">
        <f>SUM(H107*I107*J107)</f>
        <v>3404.7999999999993</v>
      </c>
      <c r="L107" s="170"/>
    </row>
    <row r="108" spans="1:13" ht="15" customHeight="1">
      <c r="A108" s="479"/>
      <c r="B108" s="796" t="s">
        <v>290</v>
      </c>
      <c r="C108" s="797"/>
      <c r="D108" s="798"/>
      <c r="E108" s="227"/>
      <c r="F108" s="65"/>
      <c r="G108" s="65"/>
      <c r="H108" s="38">
        <f>SUM(H107:H107)</f>
        <v>2.1279999999999997</v>
      </c>
      <c r="I108" s="134"/>
      <c r="J108" s="37"/>
      <c r="K108" s="20">
        <f>SUBTOTAL(9,K107:K107)</f>
        <v>3404.7999999999993</v>
      </c>
      <c r="L108" s="170"/>
    </row>
    <row r="109" spans="1:13" ht="15" customHeight="1">
      <c r="A109" s="820">
        <v>27</v>
      </c>
      <c r="B109" s="14"/>
      <c r="C109" s="14" t="s">
        <v>291</v>
      </c>
      <c r="D109" s="14" t="s">
        <v>200</v>
      </c>
      <c r="E109" s="64" t="s">
        <v>292</v>
      </c>
      <c r="F109" s="65">
        <v>12.757999999999999</v>
      </c>
      <c r="G109" s="65">
        <v>13.599</v>
      </c>
      <c r="H109" s="193">
        <f>SUM(G109-F109)</f>
        <v>0.84100000000000108</v>
      </c>
      <c r="I109" s="105">
        <v>6.5</v>
      </c>
      <c r="J109" s="106">
        <v>400</v>
      </c>
      <c r="K109" s="19">
        <f>SUM(H109*I109*J109)</f>
        <v>2186.6000000000026</v>
      </c>
      <c r="L109" s="170"/>
    </row>
    <row r="110" spans="1:13" ht="15" customHeight="1">
      <c r="A110" s="821"/>
      <c r="B110" s="796" t="s">
        <v>771</v>
      </c>
      <c r="C110" s="797"/>
      <c r="D110" s="798"/>
      <c r="E110" s="113"/>
      <c r="F110" s="68"/>
      <c r="G110" s="68"/>
      <c r="H110" s="38">
        <f>SUM(H109)</f>
        <v>0.84100000000000108</v>
      </c>
      <c r="I110" s="107"/>
      <c r="J110" s="108"/>
      <c r="K110" s="20">
        <f>SUM(K109)</f>
        <v>2186.6000000000026</v>
      </c>
      <c r="L110" s="170"/>
    </row>
    <row r="111" spans="1:13">
      <c r="A111" s="859">
        <v>28</v>
      </c>
      <c r="B111" s="14"/>
      <c r="C111" s="34" t="s">
        <v>293</v>
      </c>
      <c r="D111" s="14" t="s">
        <v>199</v>
      </c>
      <c r="E111" s="64" t="s">
        <v>68</v>
      </c>
      <c r="F111" s="65">
        <v>9.2739999999999991</v>
      </c>
      <c r="G111" s="65">
        <v>9.5739999999999998</v>
      </c>
      <c r="H111" s="35">
        <f>G111-F111</f>
        <v>0.30000000000000071</v>
      </c>
      <c r="I111" s="134">
        <v>4.5</v>
      </c>
      <c r="J111" s="37">
        <v>650</v>
      </c>
      <c r="K111" s="19">
        <f>SUM(H111*I111*J111)</f>
        <v>877.50000000000205</v>
      </c>
      <c r="L111" s="438"/>
    </row>
    <row r="112" spans="1:13">
      <c r="A112" s="860"/>
      <c r="B112" s="761" t="s">
        <v>294</v>
      </c>
      <c r="C112" s="762"/>
      <c r="D112" s="763"/>
      <c r="E112" s="229"/>
      <c r="F112" s="65"/>
      <c r="G112" s="65"/>
      <c r="H112" s="38">
        <f>SUM(H111:H111)</f>
        <v>0.30000000000000071</v>
      </c>
      <c r="I112" s="134"/>
      <c r="J112" s="37"/>
      <c r="K112" s="20">
        <f>SUM(K111:K111)</f>
        <v>877.50000000000205</v>
      </c>
      <c r="L112" s="170"/>
    </row>
    <row r="113" spans="1:15">
      <c r="A113" s="99">
        <v>29</v>
      </c>
      <c r="B113" s="78"/>
      <c r="C113" s="77" t="s">
        <v>295</v>
      </c>
      <c r="D113" s="78" t="s">
        <v>187</v>
      </c>
      <c r="E113" s="85" t="s">
        <v>296</v>
      </c>
      <c r="F113" s="80">
        <v>0</v>
      </c>
      <c r="G113" s="80">
        <v>0.36</v>
      </c>
      <c r="H113" s="80">
        <v>0.36</v>
      </c>
      <c r="I113" s="81">
        <v>5</v>
      </c>
      <c r="J113" s="82">
        <v>550</v>
      </c>
      <c r="K113" s="19">
        <f t="shared" ref="K113" si="7">SUM(H113*I113*J113*1.21)</f>
        <v>1197.8999999999999</v>
      </c>
      <c r="L113" s="319"/>
      <c r="M113" s="224"/>
      <c r="N113" s="224"/>
      <c r="O113" s="224"/>
    </row>
    <row r="114" spans="1:15">
      <c r="A114" s="205"/>
      <c r="B114" s="761" t="s">
        <v>297</v>
      </c>
      <c r="C114" s="762"/>
      <c r="D114" s="763"/>
      <c r="E114" s="85"/>
      <c r="F114" s="80"/>
      <c r="G114" s="80"/>
      <c r="H114" s="86">
        <f>SUBTOTAL(9,H113:H113)</f>
        <v>0.36</v>
      </c>
      <c r="I114" s="81"/>
      <c r="J114" s="82"/>
      <c r="K114" s="20">
        <f>SUBTOTAL(9,K113:K113)</f>
        <v>1197.8999999999999</v>
      </c>
      <c r="L114" s="170"/>
    </row>
    <row r="115" spans="1:15">
      <c r="A115" s="222">
        <v>30</v>
      </c>
      <c r="B115" s="14"/>
      <c r="C115" s="34" t="s">
        <v>298</v>
      </c>
      <c r="D115" s="14" t="s">
        <v>182</v>
      </c>
      <c r="E115" s="338" t="s">
        <v>299</v>
      </c>
      <c r="F115" s="65">
        <v>4.9320000000000004</v>
      </c>
      <c r="G115" s="65">
        <v>6.2779999999999996</v>
      </c>
      <c r="H115" s="35">
        <f>G115-F115</f>
        <v>1.3459999999999992</v>
      </c>
      <c r="I115" s="36">
        <v>5.8</v>
      </c>
      <c r="J115" s="37">
        <v>260</v>
      </c>
      <c r="K115" s="19">
        <f>SUM(H115*I115*J115)</f>
        <v>2029.7679999999989</v>
      </c>
      <c r="L115" s="170"/>
    </row>
    <row r="116" spans="1:15">
      <c r="A116" s="114"/>
      <c r="B116" s="14"/>
      <c r="C116" s="34" t="s">
        <v>298</v>
      </c>
      <c r="D116" s="14" t="s">
        <v>182</v>
      </c>
      <c r="E116" s="240" t="s">
        <v>300</v>
      </c>
      <c r="F116" s="65">
        <v>6.2779999999999996</v>
      </c>
      <c r="G116" s="65">
        <v>7.266</v>
      </c>
      <c r="H116" s="35">
        <f>G116-F116</f>
        <v>0.98800000000000043</v>
      </c>
      <c r="I116" s="36">
        <v>5.8</v>
      </c>
      <c r="J116" s="37">
        <v>260</v>
      </c>
      <c r="K116" s="19">
        <f>SUM(H116*I116*J116)</f>
        <v>1489.9040000000005</v>
      </c>
      <c r="L116" s="170"/>
    </row>
    <row r="117" spans="1:15">
      <c r="A117" s="114"/>
      <c r="B117" s="14"/>
      <c r="C117" s="34" t="s">
        <v>298</v>
      </c>
      <c r="D117" s="14" t="s">
        <v>182</v>
      </c>
      <c r="E117" s="64" t="s">
        <v>301</v>
      </c>
      <c r="F117" s="65">
        <v>9.4830000000000005</v>
      </c>
      <c r="G117" s="65">
        <v>9.64</v>
      </c>
      <c r="H117" s="35">
        <f>G117-F117</f>
        <v>0.15700000000000003</v>
      </c>
      <c r="I117" s="36">
        <v>5.4</v>
      </c>
      <c r="J117" s="37">
        <v>263</v>
      </c>
      <c r="K117" s="19">
        <f>SUM(H117*I117*J117)</f>
        <v>222.97140000000005</v>
      </c>
      <c r="L117" s="170"/>
    </row>
    <row r="118" spans="1:15">
      <c r="A118" s="223"/>
      <c r="B118" s="761" t="s">
        <v>302</v>
      </c>
      <c r="C118" s="762"/>
      <c r="D118" s="763"/>
      <c r="E118" s="229"/>
      <c r="F118" s="68"/>
      <c r="G118" s="68"/>
      <c r="H118" s="38">
        <f>SUM(H115:H117)</f>
        <v>2.4909999999999997</v>
      </c>
      <c r="I118" s="39"/>
      <c r="J118" s="40"/>
      <c r="K118" s="20">
        <f>SUM(K115:K117)</f>
        <v>3742.6433999999995</v>
      </c>
      <c r="L118" s="217"/>
      <c r="M118" s="74"/>
    </row>
    <row r="119" spans="1:15">
      <c r="A119" s="222">
        <v>31</v>
      </c>
      <c r="B119" s="14"/>
      <c r="C119" s="34" t="s">
        <v>303</v>
      </c>
      <c r="D119" s="14" t="s">
        <v>182</v>
      </c>
      <c r="E119" s="64" t="s">
        <v>304</v>
      </c>
      <c r="F119" s="65">
        <v>0</v>
      </c>
      <c r="G119" s="65">
        <v>0.73899999999999999</v>
      </c>
      <c r="H119" s="35">
        <f>G119-F119</f>
        <v>0.73899999999999999</v>
      </c>
      <c r="I119" s="36">
        <v>5.8</v>
      </c>
      <c r="J119" s="37">
        <v>243</v>
      </c>
      <c r="K119" s="19">
        <f>SUM(H119*I119*J119)</f>
        <v>1041.5465999999999</v>
      </c>
      <c r="L119" s="188"/>
    </row>
    <row r="120" spans="1:15">
      <c r="A120" s="223"/>
      <c r="B120" s="761" t="s">
        <v>305</v>
      </c>
      <c r="C120" s="762"/>
      <c r="D120" s="763"/>
      <c r="E120" s="227"/>
      <c r="F120" s="68"/>
      <c r="G120" s="68"/>
      <c r="H120" s="38">
        <f>SUM(H119:H119)</f>
        <v>0.73899999999999999</v>
      </c>
      <c r="I120" s="39"/>
      <c r="J120" s="40"/>
      <c r="K120" s="20">
        <f>SUM(K119:K119)</f>
        <v>1041.5465999999999</v>
      </c>
      <c r="L120" s="170"/>
    </row>
    <row r="121" spans="1:15" ht="24" customHeight="1">
      <c r="A121" s="476">
        <v>32</v>
      </c>
      <c r="B121" s="110"/>
      <c r="C121" s="110" t="s">
        <v>773</v>
      </c>
      <c r="D121" s="110" t="s">
        <v>231</v>
      </c>
      <c r="E121" s="259" t="s">
        <v>134</v>
      </c>
      <c r="F121" s="242">
        <v>4.9950000000000001</v>
      </c>
      <c r="G121" s="65">
        <v>7.1289999999999996</v>
      </c>
      <c r="H121" s="35">
        <f>G121-F121</f>
        <v>2.1339999999999995</v>
      </c>
      <c r="I121" s="134">
        <v>5</v>
      </c>
      <c r="J121" s="37">
        <v>450</v>
      </c>
      <c r="K121" s="19">
        <f>SUM(H121*I121*J121)</f>
        <v>4801.4999999999991</v>
      </c>
      <c r="L121" s="772"/>
    </row>
    <row r="122" spans="1:15">
      <c r="A122" s="477"/>
      <c r="B122" s="796" t="s">
        <v>306</v>
      </c>
      <c r="C122" s="797"/>
      <c r="D122" s="798"/>
      <c r="E122" s="243"/>
      <c r="F122" s="244"/>
      <c r="G122" s="68"/>
      <c r="H122" s="38">
        <f>SUBTOTAL(9,H121:H121)</f>
        <v>2.1339999999999995</v>
      </c>
      <c r="I122" s="135"/>
      <c r="J122" s="40"/>
      <c r="K122" s="20">
        <f>SUBTOTAL(9,K121:K121)</f>
        <v>4801.4999999999991</v>
      </c>
      <c r="L122" s="783"/>
    </row>
    <row r="123" spans="1:15">
      <c r="A123" s="222">
        <v>33</v>
      </c>
      <c r="B123" s="14"/>
      <c r="C123" s="34" t="s">
        <v>307</v>
      </c>
      <c r="D123" s="14" t="s">
        <v>194</v>
      </c>
      <c r="E123" s="240" t="s">
        <v>308</v>
      </c>
      <c r="F123" s="65">
        <v>1.073</v>
      </c>
      <c r="G123" s="65">
        <v>2.077</v>
      </c>
      <c r="H123" s="35">
        <f>G123-F123</f>
        <v>1.004</v>
      </c>
      <c r="I123" s="134">
        <v>3.9</v>
      </c>
      <c r="J123" s="37">
        <v>400</v>
      </c>
      <c r="K123" s="19">
        <f>SUM(H123*I123*J123)</f>
        <v>1566.24</v>
      </c>
      <c r="L123" s="188"/>
    </row>
    <row r="124" spans="1:15">
      <c r="A124" s="114"/>
      <c r="B124" s="14"/>
      <c r="C124" s="34" t="s">
        <v>307</v>
      </c>
      <c r="D124" s="14" t="s">
        <v>194</v>
      </c>
      <c r="E124" s="227"/>
      <c r="F124" s="65">
        <v>2.7919999999999998</v>
      </c>
      <c r="G124" s="65">
        <v>4.0359999999999996</v>
      </c>
      <c r="H124" s="35">
        <f>G124-F124</f>
        <v>1.2439999999999998</v>
      </c>
      <c r="I124" s="134">
        <v>4</v>
      </c>
      <c r="J124" s="37">
        <v>400</v>
      </c>
      <c r="K124" s="19">
        <f>SUM(H124*I124*J124)</f>
        <v>1990.3999999999996</v>
      </c>
      <c r="L124" s="188"/>
    </row>
    <row r="125" spans="1:15">
      <c r="A125" s="223"/>
      <c r="B125" s="796" t="s">
        <v>309</v>
      </c>
      <c r="C125" s="797"/>
      <c r="D125" s="798"/>
      <c r="E125" s="227"/>
      <c r="F125" s="65"/>
      <c r="G125" s="65"/>
      <c r="H125" s="38">
        <f>SUM(H123:H124)</f>
        <v>2.2479999999999998</v>
      </c>
      <c r="I125" s="134"/>
      <c r="J125" s="37"/>
      <c r="K125" s="20">
        <f>SUBTOTAL(9,K123:K124)</f>
        <v>3556.6399999999994</v>
      </c>
      <c r="L125" s="217"/>
    </row>
    <row r="126" spans="1:15">
      <c r="A126" s="820">
        <v>34</v>
      </c>
      <c r="B126" s="126"/>
      <c r="C126" s="66" t="s">
        <v>310</v>
      </c>
      <c r="D126" s="116" t="s">
        <v>200</v>
      </c>
      <c r="E126" s="117" t="s">
        <v>311</v>
      </c>
      <c r="F126" s="65">
        <v>0</v>
      </c>
      <c r="G126" s="65">
        <v>0.376</v>
      </c>
      <c r="H126" s="35">
        <f>SUM(G126-F126)</f>
        <v>0.376</v>
      </c>
      <c r="I126" s="105">
        <v>5.9</v>
      </c>
      <c r="J126" s="106">
        <v>350</v>
      </c>
      <c r="K126" s="19">
        <f>SUM(H126*I126*J126)</f>
        <v>776.43999999999994</v>
      </c>
      <c r="L126" s="188"/>
    </row>
    <row r="127" spans="1:15">
      <c r="A127" s="845"/>
      <c r="B127" s="14"/>
      <c r="C127" s="66" t="s">
        <v>310</v>
      </c>
      <c r="D127" s="116" t="s">
        <v>200</v>
      </c>
      <c r="E127" s="64" t="s">
        <v>312</v>
      </c>
      <c r="F127" s="65">
        <v>0.88800000000000001</v>
      </c>
      <c r="G127" s="65">
        <v>1.8620000000000001</v>
      </c>
      <c r="H127" s="35">
        <f>SUM(G127-F127)</f>
        <v>0.97400000000000009</v>
      </c>
      <c r="I127" s="105">
        <v>5.7</v>
      </c>
      <c r="J127" s="106">
        <v>500</v>
      </c>
      <c r="K127" s="19">
        <f>SUM(H127*I127*J127)</f>
        <v>2775.9000000000005</v>
      </c>
      <c r="L127" s="188"/>
    </row>
    <row r="128" spans="1:15">
      <c r="A128" s="821"/>
      <c r="B128" s="796" t="s">
        <v>772</v>
      </c>
      <c r="C128" s="797"/>
      <c r="D128" s="798"/>
      <c r="E128" s="67"/>
      <c r="F128" s="68"/>
      <c r="G128" s="68"/>
      <c r="H128" s="38">
        <f>SUM(H126:H127)</f>
        <v>1.35</v>
      </c>
      <c r="I128" s="107"/>
      <c r="J128" s="108"/>
      <c r="K128" s="20">
        <f>SUM(K126:K127)</f>
        <v>3552.3400000000006</v>
      </c>
      <c r="L128" s="170"/>
    </row>
    <row r="129" spans="1:15">
      <c r="A129" s="100">
        <v>35</v>
      </c>
      <c r="B129" s="78"/>
      <c r="C129" s="77" t="s">
        <v>313</v>
      </c>
      <c r="D129" s="78" t="s">
        <v>187</v>
      </c>
      <c r="E129" s="85" t="s">
        <v>314</v>
      </c>
      <c r="F129" s="80">
        <v>2.3250000000000002</v>
      </c>
      <c r="G129" s="80">
        <v>3.3330000000000002</v>
      </c>
      <c r="H129" s="80">
        <v>1.008</v>
      </c>
      <c r="I129" s="81">
        <v>4.5</v>
      </c>
      <c r="J129" s="82">
        <v>270</v>
      </c>
      <c r="K129" s="19">
        <f t="shared" ref="K129:K133" si="8">SUM(H129*I129*J129*1.21)</f>
        <v>1481.9111999999998</v>
      </c>
      <c r="L129" s="319"/>
      <c r="M129" s="224"/>
      <c r="N129" s="224"/>
      <c r="O129" s="224"/>
    </row>
    <row r="130" spans="1:15">
      <c r="A130" s="100"/>
      <c r="B130" s="78"/>
      <c r="C130" s="77" t="s">
        <v>313</v>
      </c>
      <c r="D130" s="78" t="s">
        <v>187</v>
      </c>
      <c r="E130" s="96"/>
      <c r="F130" s="80">
        <v>3.3330000000000002</v>
      </c>
      <c r="G130" s="80">
        <v>4.431</v>
      </c>
      <c r="H130" s="80">
        <v>1.0979999999999999</v>
      </c>
      <c r="I130" s="81">
        <v>4.5</v>
      </c>
      <c r="J130" s="82">
        <v>270</v>
      </c>
      <c r="K130" s="19">
        <f t="shared" si="8"/>
        <v>1614.2246999999995</v>
      </c>
      <c r="L130" s="188"/>
    </row>
    <row r="131" spans="1:15">
      <c r="A131" s="100"/>
      <c r="B131" s="78"/>
      <c r="C131" s="77" t="s">
        <v>313</v>
      </c>
      <c r="D131" s="78" t="s">
        <v>187</v>
      </c>
      <c r="E131" s="79"/>
      <c r="F131" s="80">
        <v>4.431</v>
      </c>
      <c r="G131" s="80">
        <v>5.4829999999999997</v>
      </c>
      <c r="H131" s="80">
        <v>1.052</v>
      </c>
      <c r="I131" s="81">
        <v>4.5</v>
      </c>
      <c r="J131" s="82">
        <v>270</v>
      </c>
      <c r="K131" s="19">
        <f t="shared" si="8"/>
        <v>1546.5978</v>
      </c>
      <c r="L131" s="188"/>
    </row>
    <row r="132" spans="1:15">
      <c r="A132" s="100"/>
      <c r="B132" s="78"/>
      <c r="C132" s="77" t="s">
        <v>313</v>
      </c>
      <c r="D132" s="78" t="s">
        <v>187</v>
      </c>
      <c r="E132" s="85"/>
      <c r="F132" s="80">
        <v>6.52</v>
      </c>
      <c r="G132" s="80">
        <v>7.5810000000000004</v>
      </c>
      <c r="H132" s="80">
        <v>1.0610000000000008</v>
      </c>
      <c r="I132" s="81">
        <v>4.5</v>
      </c>
      <c r="J132" s="82">
        <v>550</v>
      </c>
      <c r="K132" s="19">
        <f t="shared" si="8"/>
        <v>3177.4297500000021</v>
      </c>
      <c r="L132" s="188"/>
    </row>
    <row r="133" spans="1:15">
      <c r="A133" s="100"/>
      <c r="B133" s="78"/>
      <c r="C133" s="77" t="s">
        <v>313</v>
      </c>
      <c r="D133" s="78" t="s">
        <v>187</v>
      </c>
      <c r="E133" s="91"/>
      <c r="F133" s="80">
        <v>7.5810000000000004</v>
      </c>
      <c r="G133" s="80">
        <v>7.758</v>
      </c>
      <c r="H133" s="80">
        <v>0.1769999999999996</v>
      </c>
      <c r="I133" s="81">
        <v>4.4000000000000004</v>
      </c>
      <c r="J133" s="82">
        <v>550</v>
      </c>
      <c r="K133" s="19">
        <f t="shared" si="8"/>
        <v>518.29139999999882</v>
      </c>
      <c r="L133" s="188"/>
    </row>
    <row r="134" spans="1:15">
      <c r="A134" s="205"/>
      <c r="B134" s="761" t="s">
        <v>315</v>
      </c>
      <c r="C134" s="762"/>
      <c r="D134" s="763"/>
      <c r="E134" s="96"/>
      <c r="F134" s="80"/>
      <c r="G134" s="80"/>
      <c r="H134" s="86">
        <f>SUBTOTAL(9,H129:H133)</f>
        <v>4.3960000000000008</v>
      </c>
      <c r="I134" s="81"/>
      <c r="J134" s="82"/>
      <c r="K134" s="20">
        <f>SUBTOTAL(9,K129:K133)</f>
        <v>8338.4548500000001</v>
      </c>
      <c r="L134" s="217"/>
      <c r="M134" s="219"/>
    </row>
    <row r="135" spans="1:15" s="46" customFormat="1">
      <c r="A135" s="389"/>
      <c r="B135" s="480"/>
      <c r="C135" s="294"/>
      <c r="D135" s="480"/>
      <c r="E135" s="411"/>
      <c r="F135" s="312"/>
      <c r="G135" s="312"/>
      <c r="H135" s="390"/>
      <c r="I135" s="394"/>
      <c r="J135" s="325"/>
      <c r="K135" s="295"/>
      <c r="L135" s="534"/>
    </row>
    <row r="136" spans="1:15" s="46" customFormat="1">
      <c r="A136" s="212"/>
      <c r="B136" s="850"/>
      <c r="C136" s="850"/>
      <c r="D136" s="850"/>
      <c r="E136" s="344"/>
      <c r="F136" s="128"/>
      <c r="G136" s="128"/>
      <c r="H136" s="202"/>
      <c r="I136" s="403"/>
      <c r="J136" s="213"/>
      <c r="K136" s="115"/>
      <c r="L136" s="535"/>
    </row>
    <row r="137" spans="1:15" s="46" customFormat="1" ht="15.75" thickBot="1">
      <c r="A137" s="846">
        <v>6</v>
      </c>
      <c r="B137" s="840"/>
      <c r="C137" s="840"/>
      <c r="D137" s="840"/>
      <c r="E137" s="840"/>
      <c r="F137" s="840"/>
      <c r="G137" s="840"/>
      <c r="H137" s="840"/>
      <c r="I137" s="840"/>
      <c r="J137" s="840"/>
      <c r="K137" s="840"/>
      <c r="L137" s="536"/>
    </row>
    <row r="138" spans="1:15" ht="36">
      <c r="A138" s="163" t="s">
        <v>164</v>
      </c>
      <c r="B138" s="164" t="s">
        <v>165</v>
      </c>
      <c r="C138" s="165" t="s">
        <v>166</v>
      </c>
      <c r="D138" s="166" t="s">
        <v>167</v>
      </c>
      <c r="E138" s="165" t="s">
        <v>168</v>
      </c>
      <c r="F138" s="807" t="s">
        <v>169</v>
      </c>
      <c r="G138" s="808"/>
      <c r="H138" s="167" t="s">
        <v>170</v>
      </c>
      <c r="I138" s="168" t="s">
        <v>171</v>
      </c>
      <c r="J138" s="169" t="s">
        <v>172</v>
      </c>
      <c r="K138" s="333" t="s">
        <v>173</v>
      </c>
      <c r="L138" s="170"/>
    </row>
    <row r="139" spans="1:15" ht="15.2" customHeight="1" thickBot="1">
      <c r="A139" s="171" t="s">
        <v>174</v>
      </c>
      <c r="B139" s="172"/>
      <c r="C139" s="173"/>
      <c r="D139" s="174"/>
      <c r="E139" s="175"/>
      <c r="F139" s="176" t="s">
        <v>175</v>
      </c>
      <c r="G139" s="177" t="s">
        <v>176</v>
      </c>
      <c r="H139" s="178" t="s">
        <v>177</v>
      </c>
      <c r="I139" s="179" t="s">
        <v>178</v>
      </c>
      <c r="J139" s="180" t="s">
        <v>179</v>
      </c>
      <c r="K139" s="334" t="s">
        <v>180</v>
      </c>
      <c r="L139" s="170"/>
    </row>
    <row r="140" spans="1:15" ht="4.5" customHeight="1">
      <c r="A140" s="181"/>
      <c r="B140" s="182"/>
      <c r="C140" s="183"/>
      <c r="D140" s="182"/>
      <c r="E140" s="184"/>
      <c r="F140" s="185"/>
      <c r="G140" s="185"/>
      <c r="H140" s="185"/>
      <c r="I140" s="186"/>
      <c r="J140" s="183"/>
      <c r="K140" s="187"/>
      <c r="L140" s="170"/>
    </row>
    <row r="141" spans="1:15" ht="15" customHeight="1">
      <c r="A141" s="478">
        <v>36</v>
      </c>
      <c r="B141" s="14"/>
      <c r="C141" s="34" t="s">
        <v>316</v>
      </c>
      <c r="D141" s="14" t="s">
        <v>182</v>
      </c>
      <c r="E141" s="240" t="s">
        <v>317</v>
      </c>
      <c r="F141" s="65">
        <v>0</v>
      </c>
      <c r="G141" s="65">
        <v>0.34399999999999997</v>
      </c>
      <c r="H141" s="35">
        <f>G141-F141</f>
        <v>0.34399999999999997</v>
      </c>
      <c r="I141" s="36">
        <v>5.5</v>
      </c>
      <c r="J141" s="37">
        <v>300</v>
      </c>
      <c r="K141" s="19">
        <f>SUM(H141*I141*J141)</f>
        <v>567.6</v>
      </c>
      <c r="L141" s="170"/>
    </row>
    <row r="142" spans="1:15" ht="15" customHeight="1">
      <c r="A142" s="479"/>
      <c r="B142" s="796" t="s">
        <v>790</v>
      </c>
      <c r="C142" s="797"/>
      <c r="D142" s="798"/>
      <c r="E142" s="227"/>
      <c r="F142" s="68"/>
      <c r="G142" s="68"/>
      <c r="H142" s="38">
        <f>SUM(H141:H141)</f>
        <v>0.34399999999999997</v>
      </c>
      <c r="I142" s="39"/>
      <c r="J142" s="40"/>
      <c r="K142" s="20">
        <f>SUM(K141)</f>
        <v>567.6</v>
      </c>
      <c r="L142" s="170"/>
    </row>
    <row r="143" spans="1:15" ht="15" customHeight="1">
      <c r="A143" s="209">
        <v>37</v>
      </c>
      <c r="B143" s="102"/>
      <c r="C143" s="119" t="s">
        <v>318</v>
      </c>
      <c r="D143" s="118" t="s">
        <v>234</v>
      </c>
      <c r="E143" s="231"/>
      <c r="F143" s="237">
        <v>2.1040000000000001</v>
      </c>
      <c r="G143" s="237">
        <v>3.1520000000000001</v>
      </c>
      <c r="H143" s="198">
        <f>G143-F143</f>
        <v>1.048</v>
      </c>
      <c r="I143" s="199">
        <v>5.4</v>
      </c>
      <c r="J143" s="201">
        <v>385</v>
      </c>
      <c r="K143" s="111">
        <f>SUM(H143*I143*J143)</f>
        <v>2178.7919999999999</v>
      </c>
      <c r="L143" s="170"/>
    </row>
    <row r="144" spans="1:15">
      <c r="A144" s="209"/>
      <c r="B144" s="102"/>
      <c r="C144" s="119" t="s">
        <v>318</v>
      </c>
      <c r="D144" s="118" t="s">
        <v>234</v>
      </c>
      <c r="E144" s="231"/>
      <c r="F144" s="237">
        <v>3.1520000000000001</v>
      </c>
      <c r="G144" s="237">
        <v>3.4220000000000002</v>
      </c>
      <c r="H144" s="198">
        <f>G144-F144</f>
        <v>0.27</v>
      </c>
      <c r="I144" s="199">
        <v>5.4</v>
      </c>
      <c r="J144" s="201">
        <v>890</v>
      </c>
      <c r="K144" s="111">
        <f>SUM(H144*I144*J144)</f>
        <v>1297.6200000000001</v>
      </c>
      <c r="L144" s="328"/>
    </row>
    <row r="145" spans="1:13">
      <c r="A145" s="210"/>
      <c r="B145" s="796" t="s">
        <v>774</v>
      </c>
      <c r="C145" s="797"/>
      <c r="D145" s="798"/>
      <c r="E145" s="236"/>
      <c r="F145" s="367"/>
      <c r="G145" s="367"/>
      <c r="H145" s="103">
        <f>SUBTOTAL(9,H143:H144)</f>
        <v>1.3180000000000001</v>
      </c>
      <c r="I145" s="104"/>
      <c r="J145" s="73"/>
      <c r="K145" s="73">
        <f>SUBTOTAL(9,K143:K144)</f>
        <v>3476.4120000000003</v>
      </c>
      <c r="L145" s="217"/>
      <c r="M145" s="74"/>
    </row>
    <row r="146" spans="1:13">
      <c r="A146" s="290">
        <v>38</v>
      </c>
      <c r="B146" s="109"/>
      <c r="C146" s="232" t="s">
        <v>319</v>
      </c>
      <c r="D146" s="118" t="s">
        <v>234</v>
      </c>
      <c r="E146" s="234" t="s">
        <v>320</v>
      </c>
      <c r="F146" s="235">
        <v>6.4539999999999997</v>
      </c>
      <c r="G146" s="235">
        <v>6.5369999999999999</v>
      </c>
      <c r="H146" s="195">
        <f>G146-F146</f>
        <v>8.3000000000000185E-2</v>
      </c>
      <c r="I146" s="196">
        <v>4.7</v>
      </c>
      <c r="J146" s="197">
        <v>385</v>
      </c>
      <c r="K146" s="288">
        <f>SUM(H146*I146*J146)</f>
        <v>150.18850000000035</v>
      </c>
      <c r="L146" s="188"/>
    </row>
    <row r="147" spans="1:13">
      <c r="A147" s="289"/>
      <c r="B147" s="109"/>
      <c r="C147" s="232" t="s">
        <v>319</v>
      </c>
      <c r="D147" s="118" t="s">
        <v>234</v>
      </c>
      <c r="E147" s="234"/>
      <c r="F147" s="235">
        <v>6.5369999999999999</v>
      </c>
      <c r="G147" s="235">
        <v>6.7069999999999999</v>
      </c>
      <c r="H147" s="195">
        <f>G147-F147</f>
        <v>0.16999999999999993</v>
      </c>
      <c r="I147" s="196">
        <v>5.2</v>
      </c>
      <c r="J147" s="197">
        <v>890</v>
      </c>
      <c r="K147" s="288">
        <f>SUM(H147*I147*J147)</f>
        <v>786.75999999999976</v>
      </c>
      <c r="L147" s="188"/>
    </row>
    <row r="148" spans="1:13">
      <c r="A148" s="289"/>
      <c r="B148" s="109"/>
      <c r="C148" s="232" t="s">
        <v>319</v>
      </c>
      <c r="D148" s="118" t="s">
        <v>234</v>
      </c>
      <c r="E148" s="234"/>
      <c r="F148" s="235">
        <v>6.7069999999999999</v>
      </c>
      <c r="G148" s="235">
        <v>11.753</v>
      </c>
      <c r="H148" s="195">
        <f>G148-F148</f>
        <v>5.0460000000000003</v>
      </c>
      <c r="I148" s="196">
        <v>4.9000000000000004</v>
      </c>
      <c r="J148" s="197">
        <v>385</v>
      </c>
      <c r="K148" s="288">
        <f>SUM(H148*I148*J148)</f>
        <v>9519.2790000000023</v>
      </c>
      <c r="L148" s="188"/>
    </row>
    <row r="149" spans="1:13">
      <c r="A149" s="204"/>
      <c r="B149" s="841" t="s">
        <v>775</v>
      </c>
      <c r="C149" s="842"/>
      <c r="D149" s="843"/>
      <c r="E149" s="236"/>
      <c r="F149" s="237"/>
      <c r="G149" s="237"/>
      <c r="H149" s="103">
        <f>SUBTOTAL(9,H146:H148)</f>
        <v>5.2990000000000004</v>
      </c>
      <c r="I149" s="104"/>
      <c r="J149" s="73"/>
      <c r="K149" s="73">
        <f>SUBTOTAL(9,K146:K148)</f>
        <v>10456.227500000003</v>
      </c>
      <c r="L149" s="170"/>
    </row>
    <row r="150" spans="1:13">
      <c r="A150" s="208">
        <v>39</v>
      </c>
      <c r="B150" s="102"/>
      <c r="C150" s="110" t="s">
        <v>321</v>
      </c>
      <c r="D150" s="102" t="s">
        <v>234</v>
      </c>
      <c r="E150" s="231" t="s">
        <v>322</v>
      </c>
      <c r="F150" s="237">
        <v>0.45400000000000001</v>
      </c>
      <c r="G150" s="237">
        <v>2.2869999999999999</v>
      </c>
      <c r="H150" s="198">
        <f>G150-F150</f>
        <v>1.833</v>
      </c>
      <c r="I150" s="199">
        <v>4.7</v>
      </c>
      <c r="J150" s="201">
        <v>385</v>
      </c>
      <c r="K150" s="111">
        <f>SUM(H150*I150*J150)</f>
        <v>3316.8135000000002</v>
      </c>
      <c r="L150" s="188"/>
    </row>
    <row r="151" spans="1:13">
      <c r="A151" s="210"/>
      <c r="B151" s="799" t="s">
        <v>776</v>
      </c>
      <c r="C151" s="800"/>
      <c r="D151" s="801"/>
      <c r="E151" s="236"/>
      <c r="F151" s="237"/>
      <c r="G151" s="237"/>
      <c r="H151" s="103">
        <f>SUBTOTAL(9,H150)</f>
        <v>1.833</v>
      </c>
      <c r="I151" s="104"/>
      <c r="J151" s="104"/>
      <c r="K151" s="73">
        <f>SUBTOTAL(9,K150:K150)</f>
        <v>3316.8135000000002</v>
      </c>
      <c r="L151" s="170"/>
    </row>
    <row r="152" spans="1:13">
      <c r="A152" s="827">
        <v>40</v>
      </c>
      <c r="B152" s="145"/>
      <c r="C152" s="145" t="s">
        <v>777</v>
      </c>
      <c r="D152" s="145" t="s">
        <v>231</v>
      </c>
      <c r="E152" s="306" t="s">
        <v>323</v>
      </c>
      <c r="F152" s="242">
        <v>0</v>
      </c>
      <c r="G152" s="65">
        <v>1.1359999999999999</v>
      </c>
      <c r="H152" s="35">
        <f>G152-F152</f>
        <v>1.1359999999999999</v>
      </c>
      <c r="I152" s="134">
        <v>4.484154929577465</v>
      </c>
      <c r="J152" s="37">
        <v>450</v>
      </c>
      <c r="K152" s="19">
        <f>SUM(H152*I152*J152)</f>
        <v>2292.2999999999997</v>
      </c>
      <c r="L152" s="188"/>
    </row>
    <row r="153" spans="1:13">
      <c r="A153" s="828">
        <v>11</v>
      </c>
      <c r="B153" s="241"/>
      <c r="C153" s="145" t="s">
        <v>777</v>
      </c>
      <c r="D153" s="241" t="s">
        <v>231</v>
      </c>
      <c r="E153" s="255"/>
      <c r="F153" s="242">
        <v>1.1359999999999999</v>
      </c>
      <c r="G153" s="65">
        <v>2.0870000000000002</v>
      </c>
      <c r="H153" s="35">
        <f>G153-F153</f>
        <v>0.95100000000000029</v>
      </c>
      <c r="I153" s="134">
        <v>4.5</v>
      </c>
      <c r="J153" s="37">
        <v>450</v>
      </c>
      <c r="K153" s="19">
        <f>SUM(H153*I153*J153)</f>
        <v>1925.7750000000005</v>
      </c>
      <c r="L153" s="188"/>
    </row>
    <row r="154" spans="1:13">
      <c r="A154" s="828">
        <v>11</v>
      </c>
      <c r="B154" s="254"/>
      <c r="C154" s="110" t="s">
        <v>777</v>
      </c>
      <c r="D154" s="254" t="s">
        <v>231</v>
      </c>
      <c r="E154" s="362"/>
      <c r="F154" s="242">
        <v>2.0870000000000002</v>
      </c>
      <c r="G154" s="65">
        <v>2.65</v>
      </c>
      <c r="H154" s="35">
        <f>G154-F154</f>
        <v>0.56299999999999972</v>
      </c>
      <c r="I154" s="134">
        <v>4.4760213143872116</v>
      </c>
      <c r="J154" s="37">
        <v>450</v>
      </c>
      <c r="K154" s="19">
        <f>SUM(H154*I154*J154)</f>
        <v>1133.9999999999993</v>
      </c>
      <c r="L154" s="188"/>
    </row>
    <row r="155" spans="1:13">
      <c r="A155" s="363"/>
      <c r="B155" s="841" t="s">
        <v>324</v>
      </c>
      <c r="C155" s="842"/>
      <c r="D155" s="843"/>
      <c r="E155" s="374"/>
      <c r="F155" s="244"/>
      <c r="G155" s="68"/>
      <c r="H155" s="38">
        <f>SUBTOTAL(9,H152:H154)</f>
        <v>2.65</v>
      </c>
      <c r="I155" s="135"/>
      <c r="J155" s="40"/>
      <c r="K155" s="20">
        <f>SUBTOTAL(9,K152:K154)</f>
        <v>5352.0749999999998</v>
      </c>
      <c r="L155" s="217"/>
    </row>
    <row r="156" spans="1:13" ht="15" customHeight="1">
      <c r="A156" s="827">
        <v>41</v>
      </c>
      <c r="B156" s="145"/>
      <c r="C156" s="145" t="s">
        <v>778</v>
      </c>
      <c r="D156" s="145" t="s">
        <v>231</v>
      </c>
      <c r="E156" s="306" t="s">
        <v>325</v>
      </c>
      <c r="F156" s="242">
        <v>0</v>
      </c>
      <c r="G156" s="65">
        <v>1.587</v>
      </c>
      <c r="H156" s="35">
        <f>G156-F156</f>
        <v>1.587</v>
      </c>
      <c r="I156" s="134">
        <v>3.9924385633270321</v>
      </c>
      <c r="J156" s="37">
        <v>450</v>
      </c>
      <c r="K156" s="19">
        <f>SUM(H156*I156*J156)</f>
        <v>2851.2</v>
      </c>
      <c r="L156" s="170"/>
    </row>
    <row r="157" spans="1:13" ht="15" customHeight="1">
      <c r="A157" s="849"/>
      <c r="B157" s="145"/>
      <c r="C157" s="145" t="s">
        <v>778</v>
      </c>
      <c r="D157" s="145" t="s">
        <v>231</v>
      </c>
      <c r="E157" s="376"/>
      <c r="F157" s="242">
        <v>1.587</v>
      </c>
      <c r="G157" s="65">
        <v>2.9159999999999999</v>
      </c>
      <c r="H157" s="35">
        <f>G157-F157</f>
        <v>1.329</v>
      </c>
      <c r="I157" s="134">
        <v>4</v>
      </c>
      <c r="J157" s="37">
        <v>450</v>
      </c>
      <c r="K157" s="19">
        <f>SUM(H157*I157*J157)</f>
        <v>2392.1999999999998</v>
      </c>
      <c r="L157" s="170"/>
    </row>
    <row r="158" spans="1:13" ht="15.75" customHeight="1">
      <c r="A158" s="363"/>
      <c r="B158" s="841" t="s">
        <v>326</v>
      </c>
      <c r="C158" s="842"/>
      <c r="D158" s="843"/>
      <c r="E158" s="374"/>
      <c r="F158" s="244"/>
      <c r="G158" s="68"/>
      <c r="H158" s="38">
        <f>SUBTOTAL(9,H156:H157)</f>
        <v>2.9159999999999999</v>
      </c>
      <c r="I158" s="135"/>
      <c r="J158" s="40"/>
      <c r="K158" s="20">
        <f>SUBTOTAL(9,K156:K157)</f>
        <v>5243.4</v>
      </c>
      <c r="L158" s="170"/>
    </row>
    <row r="159" spans="1:13">
      <c r="A159" s="222">
        <v>42</v>
      </c>
      <c r="B159" s="14"/>
      <c r="C159" s="34" t="s">
        <v>327</v>
      </c>
      <c r="D159" s="14" t="s">
        <v>182</v>
      </c>
      <c r="E159" s="240" t="s">
        <v>328</v>
      </c>
      <c r="F159" s="65">
        <v>6.93</v>
      </c>
      <c r="G159" s="65">
        <v>8.49</v>
      </c>
      <c r="H159" s="35">
        <f>G159-F159</f>
        <v>1.5600000000000005</v>
      </c>
      <c r="I159" s="36">
        <v>4.4000000000000004</v>
      </c>
      <c r="J159" s="37">
        <v>300</v>
      </c>
      <c r="K159" s="19">
        <f>SUM(H159*I159*J159)</f>
        <v>2059.2000000000007</v>
      </c>
      <c r="L159" s="188"/>
    </row>
    <row r="160" spans="1:13">
      <c r="A160" s="114"/>
      <c r="B160" s="14"/>
      <c r="C160" s="34" t="s">
        <v>327</v>
      </c>
      <c r="D160" s="14" t="s">
        <v>182</v>
      </c>
      <c r="E160" s="240" t="s">
        <v>329</v>
      </c>
      <c r="F160" s="65">
        <v>8.49</v>
      </c>
      <c r="G160" s="65">
        <v>8.8849999999999998</v>
      </c>
      <c r="H160" s="35">
        <f>G160-F160</f>
        <v>0.39499999999999957</v>
      </c>
      <c r="I160" s="36">
        <v>4.7</v>
      </c>
      <c r="J160" s="37">
        <v>898</v>
      </c>
      <c r="K160" s="19">
        <f>SUM(H160*I160*J160)</f>
        <v>1667.1369999999984</v>
      </c>
      <c r="L160" s="188"/>
    </row>
    <row r="161" spans="1:16">
      <c r="A161" s="114"/>
      <c r="B161" s="14"/>
      <c r="C161" s="34" t="s">
        <v>327</v>
      </c>
      <c r="D161" s="14" t="s">
        <v>182</v>
      </c>
      <c r="E161" s="64" t="s">
        <v>330</v>
      </c>
      <c r="F161" s="65">
        <v>8.8849999999999998</v>
      </c>
      <c r="G161" s="65">
        <v>10.968999999999999</v>
      </c>
      <c r="H161" s="35">
        <f>G161-F161</f>
        <v>2.0839999999999996</v>
      </c>
      <c r="I161" s="36">
        <v>4.7</v>
      </c>
      <c r="J161" s="37">
        <v>300</v>
      </c>
      <c r="K161" s="19">
        <f>SUM(H161*I161*J161)</f>
        <v>2938.4399999999996</v>
      </c>
      <c r="L161" s="188"/>
    </row>
    <row r="162" spans="1:16">
      <c r="A162" s="223"/>
      <c r="B162" s="841" t="s">
        <v>331</v>
      </c>
      <c r="C162" s="842"/>
      <c r="D162" s="843"/>
      <c r="E162" s="229"/>
      <c r="F162" s="68"/>
      <c r="G162" s="68"/>
      <c r="H162" s="38">
        <f>SUM(H159:H161)</f>
        <v>4.0389999999999997</v>
      </c>
      <c r="I162" s="39"/>
      <c r="J162" s="40"/>
      <c r="K162" s="20">
        <f>SUM(K159:K161)</f>
        <v>6664.7769999999982</v>
      </c>
      <c r="L162" s="170"/>
      <c r="P162" s="74"/>
    </row>
    <row r="163" spans="1:16">
      <c r="A163" s="222">
        <v>43</v>
      </c>
      <c r="B163" s="192"/>
      <c r="C163" s="14" t="s">
        <v>332</v>
      </c>
      <c r="D163" s="192" t="s">
        <v>200</v>
      </c>
      <c r="E163" s="64" t="s">
        <v>333</v>
      </c>
      <c r="F163" s="65">
        <v>1.5860000000000001</v>
      </c>
      <c r="G163" s="65">
        <v>2.8290000000000002</v>
      </c>
      <c r="H163" s="193">
        <f>SUM(G163-F163)</f>
        <v>1.2430000000000001</v>
      </c>
      <c r="I163" s="105">
        <v>4.2</v>
      </c>
      <c r="J163" s="106">
        <v>400</v>
      </c>
      <c r="K163" s="19">
        <f>SUM(H163*I163*J163)</f>
        <v>2088.2400000000002</v>
      </c>
      <c r="L163" s="170"/>
    </row>
    <row r="164" spans="1:16">
      <c r="A164" s="223"/>
      <c r="B164" s="822" t="s">
        <v>779</v>
      </c>
      <c r="C164" s="823"/>
      <c r="D164" s="824"/>
      <c r="E164" s="67"/>
      <c r="F164" s="68"/>
      <c r="G164" s="68"/>
      <c r="H164" s="38">
        <f>SUM(H163)</f>
        <v>1.2430000000000001</v>
      </c>
      <c r="I164" s="107"/>
      <c r="J164" s="108"/>
      <c r="K164" s="20">
        <f>SUM(K163)</f>
        <v>2088.2400000000002</v>
      </c>
      <c r="L164" s="170"/>
    </row>
    <row r="165" spans="1:16">
      <c r="A165" s="476">
        <v>44</v>
      </c>
      <c r="B165" s="110"/>
      <c r="C165" s="110" t="s">
        <v>780</v>
      </c>
      <c r="D165" s="110" t="s">
        <v>231</v>
      </c>
      <c r="E165" s="376" t="s">
        <v>334</v>
      </c>
      <c r="F165" s="242">
        <v>0</v>
      </c>
      <c r="G165" s="65">
        <v>0.40200000000000002</v>
      </c>
      <c r="H165" s="35">
        <f t="shared" ref="H165:H169" si="9">G165-F165</f>
        <v>0.40200000000000002</v>
      </c>
      <c r="I165" s="134">
        <v>4.4328358208955221</v>
      </c>
      <c r="J165" s="37">
        <v>500</v>
      </c>
      <c r="K165" s="19">
        <f t="shared" ref="K165:K169" si="10">SUM(H165*I165*J165)</f>
        <v>891</v>
      </c>
      <c r="L165" s="170"/>
    </row>
    <row r="166" spans="1:16">
      <c r="A166" s="477"/>
      <c r="B166" s="379"/>
      <c r="C166" s="110" t="s">
        <v>780</v>
      </c>
      <c r="D166" s="379" t="s">
        <v>231</v>
      </c>
      <c r="E166" s="255"/>
      <c r="F166" s="242">
        <v>0.40200000000000002</v>
      </c>
      <c r="G166" s="65">
        <v>1.278</v>
      </c>
      <c r="H166" s="35">
        <f t="shared" si="9"/>
        <v>0.876</v>
      </c>
      <c r="I166" s="134">
        <v>4.5</v>
      </c>
      <c r="J166" s="37">
        <v>500</v>
      </c>
      <c r="K166" s="19">
        <f t="shared" si="10"/>
        <v>1971</v>
      </c>
      <c r="L166" s="170"/>
    </row>
    <row r="167" spans="1:16">
      <c r="A167" s="477"/>
      <c r="B167" s="241"/>
      <c r="C167" s="110" t="s">
        <v>780</v>
      </c>
      <c r="D167" s="241" t="s">
        <v>231</v>
      </c>
      <c r="E167" s="255"/>
      <c r="F167" s="242">
        <v>1.278</v>
      </c>
      <c r="G167" s="65">
        <v>2.0550000000000002</v>
      </c>
      <c r="H167" s="35">
        <f t="shared" si="9"/>
        <v>0.77700000000000014</v>
      </c>
      <c r="I167" s="134">
        <v>4.5</v>
      </c>
      <c r="J167" s="37">
        <v>500</v>
      </c>
      <c r="K167" s="19">
        <f t="shared" si="10"/>
        <v>1748.2500000000002</v>
      </c>
      <c r="L167" s="170"/>
    </row>
    <row r="168" spans="1:16">
      <c r="A168" s="477"/>
      <c r="B168" s="379"/>
      <c r="C168" s="110" t="s">
        <v>780</v>
      </c>
      <c r="D168" s="379" t="s">
        <v>231</v>
      </c>
      <c r="E168" s="255"/>
      <c r="F168" s="242">
        <v>2.0550000000000002</v>
      </c>
      <c r="G168" s="65">
        <v>2.7370000000000001</v>
      </c>
      <c r="H168" s="35">
        <f t="shared" si="9"/>
        <v>0.68199999999999994</v>
      </c>
      <c r="I168" s="134">
        <v>4.5</v>
      </c>
      <c r="J168" s="37">
        <v>500</v>
      </c>
      <c r="K168" s="19">
        <f t="shared" si="10"/>
        <v>1534.5</v>
      </c>
      <c r="L168" s="170"/>
    </row>
    <row r="169" spans="1:16">
      <c r="A169" s="363"/>
      <c r="B169" s="241"/>
      <c r="C169" s="110" t="s">
        <v>780</v>
      </c>
      <c r="D169" s="241" t="s">
        <v>231</v>
      </c>
      <c r="E169" s="255"/>
      <c r="F169" s="242">
        <v>2.7370000000000001</v>
      </c>
      <c r="G169" s="65">
        <v>4.1849999999999996</v>
      </c>
      <c r="H169" s="35">
        <f t="shared" si="9"/>
        <v>1.4479999999999995</v>
      </c>
      <c r="I169" s="134">
        <v>4.5</v>
      </c>
      <c r="J169" s="37">
        <v>500</v>
      </c>
      <c r="K169" s="19">
        <f t="shared" si="10"/>
        <v>3257.9999999999991</v>
      </c>
      <c r="L169" s="217"/>
      <c r="M169" s="219"/>
    </row>
    <row r="170" spans="1:16">
      <c r="A170" s="597"/>
      <c r="B170" s="539"/>
      <c r="C170" s="397"/>
      <c r="D170" s="539"/>
      <c r="E170" s="540"/>
      <c r="F170" s="312"/>
      <c r="G170" s="312"/>
      <c r="H170" s="390"/>
      <c r="I170" s="324"/>
      <c r="J170" s="325"/>
      <c r="K170" s="295"/>
      <c r="L170" s="170"/>
    </row>
    <row r="171" spans="1:16">
      <c r="A171" s="371"/>
      <c r="B171" s="844"/>
      <c r="C171" s="844"/>
      <c r="D171" s="844"/>
      <c r="E171" s="372"/>
      <c r="F171" s="128"/>
      <c r="G171" s="128"/>
      <c r="H171" s="202"/>
      <c r="I171" s="203"/>
      <c r="J171" s="213"/>
      <c r="K171" s="115"/>
      <c r="L171" s="170"/>
    </row>
    <row r="172" spans="1:16" ht="15.75" thickBot="1">
      <c r="A172" s="837">
        <v>7</v>
      </c>
      <c r="B172" s="840"/>
      <c r="C172" s="840"/>
      <c r="D172" s="840"/>
      <c r="E172" s="840"/>
      <c r="F172" s="840"/>
      <c r="G172" s="840"/>
      <c r="H172" s="840"/>
      <c r="I172" s="840"/>
      <c r="J172" s="840"/>
      <c r="K172" s="840"/>
      <c r="L172" s="188"/>
    </row>
    <row r="173" spans="1:16" ht="36">
      <c r="A173" s="163" t="s">
        <v>164</v>
      </c>
      <c r="B173" s="164" t="s">
        <v>165</v>
      </c>
      <c r="C173" s="165" t="s">
        <v>166</v>
      </c>
      <c r="D173" s="166" t="s">
        <v>167</v>
      </c>
      <c r="E173" s="165" t="s">
        <v>168</v>
      </c>
      <c r="F173" s="807" t="s">
        <v>169</v>
      </c>
      <c r="G173" s="808"/>
      <c r="H173" s="167" t="s">
        <v>170</v>
      </c>
      <c r="I173" s="168" t="s">
        <v>171</v>
      </c>
      <c r="J173" s="169" t="s">
        <v>172</v>
      </c>
      <c r="K173" s="333" t="s">
        <v>173</v>
      </c>
      <c r="L173" s="170"/>
    </row>
    <row r="174" spans="1:16" ht="15.2" customHeight="1" thickBot="1">
      <c r="A174" s="171" t="s">
        <v>174</v>
      </c>
      <c r="B174" s="172"/>
      <c r="C174" s="173"/>
      <c r="D174" s="174"/>
      <c r="E174" s="175"/>
      <c r="F174" s="176" t="s">
        <v>175</v>
      </c>
      <c r="G174" s="177" t="s">
        <v>176</v>
      </c>
      <c r="H174" s="178" t="s">
        <v>177</v>
      </c>
      <c r="I174" s="179" t="s">
        <v>178</v>
      </c>
      <c r="J174" s="180" t="s">
        <v>179</v>
      </c>
      <c r="K174" s="334" t="s">
        <v>180</v>
      </c>
      <c r="L174" s="170"/>
    </row>
    <row r="175" spans="1:16" ht="4.1500000000000004" customHeight="1">
      <c r="A175" s="181"/>
      <c r="B175" s="401"/>
      <c r="C175" s="165"/>
      <c r="D175" s="401"/>
      <c r="E175" s="184"/>
      <c r="F175" s="387"/>
      <c r="G175" s="387"/>
      <c r="H175" s="387"/>
      <c r="I175" s="388"/>
      <c r="J175" s="165"/>
      <c r="K175" s="187"/>
      <c r="L175" s="170"/>
    </row>
    <row r="176" spans="1:16" ht="15" customHeight="1">
      <c r="A176" s="537"/>
      <c r="B176" s="241"/>
      <c r="C176" s="110" t="s">
        <v>780</v>
      </c>
      <c r="D176" s="241" t="s">
        <v>231</v>
      </c>
      <c r="E176" s="255"/>
      <c r="F176" s="242">
        <v>4.1849999999999996</v>
      </c>
      <c r="G176" s="65">
        <v>5.4429999999999996</v>
      </c>
      <c r="H176" s="35">
        <f t="shared" ref="H176" si="11">G176-F176</f>
        <v>1.258</v>
      </c>
      <c r="I176" s="134">
        <v>4.5</v>
      </c>
      <c r="J176" s="37">
        <v>500</v>
      </c>
      <c r="K176" s="19">
        <f t="shared" ref="K176" si="12">SUM(H176*I176*J176)</f>
        <v>2830.5</v>
      </c>
      <c r="L176" s="170"/>
    </row>
    <row r="177" spans="1:12" ht="15" customHeight="1">
      <c r="A177" s="363"/>
      <c r="B177" s="822" t="s">
        <v>335</v>
      </c>
      <c r="C177" s="823"/>
      <c r="D177" s="824"/>
      <c r="E177" s="364"/>
      <c r="F177" s="244"/>
      <c r="G177" s="68"/>
      <c r="H177" s="38">
        <f>SUBTOTAL(9,H165:H176)</f>
        <v>5.4429999999999996</v>
      </c>
      <c r="I177" s="135"/>
      <c r="J177" s="40"/>
      <c r="K177" s="20">
        <f>SUBTOTAL(9,K165:K176)</f>
        <v>12233.25</v>
      </c>
      <c r="L177" s="170"/>
    </row>
    <row r="178" spans="1:12" ht="15" customHeight="1">
      <c r="A178" s="478">
        <v>45</v>
      </c>
      <c r="B178" s="14"/>
      <c r="C178" s="34" t="s">
        <v>336</v>
      </c>
      <c r="D178" s="14" t="s">
        <v>194</v>
      </c>
      <c r="E178" s="240" t="s">
        <v>337</v>
      </c>
      <c r="F178" s="65">
        <v>0</v>
      </c>
      <c r="G178" s="65">
        <v>0.79400000000000004</v>
      </c>
      <c r="H178" s="35">
        <f>G178-F178</f>
        <v>0.79400000000000004</v>
      </c>
      <c r="I178" s="134">
        <v>4.5999999999999996</v>
      </c>
      <c r="J178" s="37">
        <v>400</v>
      </c>
      <c r="K178" s="19">
        <f>SUM(H178*I178*J178)</f>
        <v>1460.96</v>
      </c>
      <c r="L178" s="170"/>
    </row>
    <row r="179" spans="1:12" ht="15" customHeight="1">
      <c r="A179" s="481"/>
      <c r="B179" s="14"/>
      <c r="C179" s="34" t="s">
        <v>336</v>
      </c>
      <c r="D179" s="14" t="s">
        <v>194</v>
      </c>
      <c r="E179" s="230"/>
      <c r="F179" s="65">
        <v>0.79400000000000004</v>
      </c>
      <c r="G179" s="65">
        <v>2.6520000000000001</v>
      </c>
      <c r="H179" s="35">
        <f>G179-F179</f>
        <v>1.8580000000000001</v>
      </c>
      <c r="I179" s="134">
        <v>4.5</v>
      </c>
      <c r="J179" s="37">
        <v>600</v>
      </c>
      <c r="K179" s="19">
        <f>SUM(H179*I179*J179)</f>
        <v>5016.6000000000004</v>
      </c>
      <c r="L179" s="170"/>
    </row>
    <row r="180" spans="1:12" ht="15" customHeight="1">
      <c r="A180" s="481"/>
      <c r="B180" s="14"/>
      <c r="C180" s="34" t="s">
        <v>336</v>
      </c>
      <c r="D180" s="14" t="s">
        <v>194</v>
      </c>
      <c r="E180" s="230"/>
      <c r="F180" s="65">
        <v>2.6520000000000001</v>
      </c>
      <c r="G180" s="65">
        <v>3.665</v>
      </c>
      <c r="H180" s="35">
        <f>G180-F180</f>
        <v>1.0129999999999999</v>
      </c>
      <c r="I180" s="134">
        <v>5</v>
      </c>
      <c r="J180" s="37">
        <v>600</v>
      </c>
      <c r="K180" s="19">
        <f>SUM(H180*I180*J180)</f>
        <v>3038.9999999999995</v>
      </c>
      <c r="L180" s="170"/>
    </row>
    <row r="181" spans="1:12" ht="15" customHeight="1">
      <c r="A181" s="481"/>
      <c r="B181" s="14"/>
      <c r="C181" s="34" t="s">
        <v>336</v>
      </c>
      <c r="D181" s="14" t="s">
        <v>194</v>
      </c>
      <c r="E181" s="227"/>
      <c r="F181" s="65">
        <v>3.665</v>
      </c>
      <c r="G181" s="65">
        <v>4.3019999999999996</v>
      </c>
      <c r="H181" s="35">
        <f>G181-F181</f>
        <v>0.63699999999999957</v>
      </c>
      <c r="I181" s="134">
        <v>5</v>
      </c>
      <c r="J181" s="37">
        <v>400</v>
      </c>
      <c r="K181" s="19">
        <f>SUM(H181*I181*J181)</f>
        <v>1273.9999999999991</v>
      </c>
      <c r="L181" s="170"/>
    </row>
    <row r="182" spans="1:12" ht="15" customHeight="1">
      <c r="A182" s="479"/>
      <c r="B182" s="822" t="s">
        <v>338</v>
      </c>
      <c r="C182" s="823"/>
      <c r="D182" s="824"/>
      <c r="E182" s="227"/>
      <c r="F182" s="65"/>
      <c r="G182" s="65"/>
      <c r="H182" s="38">
        <f>SUM(H178:H181)</f>
        <v>4.3019999999999996</v>
      </c>
      <c r="I182" s="134"/>
      <c r="J182" s="37"/>
      <c r="K182" s="20">
        <f>SUBTOTAL(9,K178:K181)</f>
        <v>10790.559999999998</v>
      </c>
      <c r="L182" s="170"/>
    </row>
    <row r="183" spans="1:12" ht="15" customHeight="1">
      <c r="A183" s="114">
        <v>46</v>
      </c>
      <c r="B183" s="14"/>
      <c r="C183" s="34" t="s">
        <v>339</v>
      </c>
      <c r="D183" s="14" t="s">
        <v>194</v>
      </c>
      <c r="E183" s="227"/>
      <c r="F183" s="65">
        <v>8.4429999999999996</v>
      </c>
      <c r="G183" s="65">
        <v>8.7919999999999998</v>
      </c>
      <c r="H183" s="35">
        <f>G183-F183</f>
        <v>0.3490000000000002</v>
      </c>
      <c r="I183" s="134">
        <v>4.5</v>
      </c>
      <c r="J183" s="37">
        <v>500</v>
      </c>
      <c r="K183" s="19">
        <f>SUM(H183*I183*J183)</f>
        <v>785.25000000000045</v>
      </c>
      <c r="L183" s="170"/>
    </row>
    <row r="184" spans="1:12" ht="15" customHeight="1">
      <c r="A184" s="114"/>
      <c r="B184" s="14"/>
      <c r="C184" s="34" t="s">
        <v>339</v>
      </c>
      <c r="D184" s="14" t="s">
        <v>194</v>
      </c>
      <c r="E184" s="230"/>
      <c r="F184" s="65">
        <v>9.2260000000000009</v>
      </c>
      <c r="G184" s="65">
        <v>10.122999999999999</v>
      </c>
      <c r="H184" s="35">
        <f>G184-F184</f>
        <v>0.89699999999999847</v>
      </c>
      <c r="I184" s="134">
        <v>4</v>
      </c>
      <c r="J184" s="37">
        <v>500</v>
      </c>
      <c r="K184" s="19">
        <f>SUM(H184*I184*J184)</f>
        <v>1793.9999999999968</v>
      </c>
      <c r="L184" s="170"/>
    </row>
    <row r="185" spans="1:12" ht="15" customHeight="1">
      <c r="A185" s="114"/>
      <c r="B185" s="14"/>
      <c r="C185" s="34" t="s">
        <v>339</v>
      </c>
      <c r="D185" s="14" t="s">
        <v>194</v>
      </c>
      <c r="E185" s="230"/>
      <c r="F185" s="65">
        <v>10.122999999999999</v>
      </c>
      <c r="G185" s="65">
        <v>11.12</v>
      </c>
      <c r="H185" s="35">
        <f>G185-F185</f>
        <v>0.99699999999999989</v>
      </c>
      <c r="I185" s="134">
        <v>3.5</v>
      </c>
      <c r="J185" s="37">
        <v>400</v>
      </c>
      <c r="K185" s="19">
        <f>SUM(H185*I185*J185)</f>
        <v>1395.7999999999997</v>
      </c>
      <c r="L185" s="170"/>
    </row>
    <row r="186" spans="1:12" ht="15" customHeight="1">
      <c r="A186" s="114"/>
      <c r="B186" s="14"/>
      <c r="C186" s="34" t="s">
        <v>339</v>
      </c>
      <c r="D186" s="14" t="s">
        <v>194</v>
      </c>
      <c r="E186" s="227"/>
      <c r="F186" s="65">
        <v>11.12</v>
      </c>
      <c r="G186" s="65">
        <v>11.935</v>
      </c>
      <c r="H186" s="35">
        <f>G186-F186</f>
        <v>0.81500000000000128</v>
      </c>
      <c r="I186" s="134">
        <v>4</v>
      </c>
      <c r="J186" s="37">
        <v>400</v>
      </c>
      <c r="K186" s="19">
        <f>SUM(H186*I186*J186)</f>
        <v>1304.000000000002</v>
      </c>
      <c r="L186" s="170"/>
    </row>
    <row r="187" spans="1:12" ht="15" customHeight="1">
      <c r="A187" s="223"/>
      <c r="B187" s="822" t="s">
        <v>340</v>
      </c>
      <c r="C187" s="823"/>
      <c r="D187" s="824"/>
      <c r="E187" s="227"/>
      <c r="F187" s="65"/>
      <c r="G187" s="65"/>
      <c r="H187" s="38">
        <f>SUM(H183:H186)</f>
        <v>3.0579999999999998</v>
      </c>
      <c r="I187" s="134"/>
      <c r="J187" s="37"/>
      <c r="K187" s="20">
        <f>SUBTOTAL(9,K183:K186)</f>
        <v>5279.0499999999993</v>
      </c>
      <c r="L187" s="170"/>
    </row>
    <row r="188" spans="1:12">
      <c r="A188" s="476">
        <v>47</v>
      </c>
      <c r="B188" s="110"/>
      <c r="C188" s="110" t="s">
        <v>674</v>
      </c>
      <c r="D188" s="110" t="s">
        <v>231</v>
      </c>
      <c r="E188" s="306" t="s">
        <v>135</v>
      </c>
      <c r="F188" s="242">
        <v>3.6629999999999998</v>
      </c>
      <c r="G188" s="65">
        <v>5.7619999999999996</v>
      </c>
      <c r="H188" s="35">
        <f>G188-F188</f>
        <v>2.0989999999999998</v>
      </c>
      <c r="I188" s="134">
        <v>5.0999999999999996</v>
      </c>
      <c r="J188" s="37">
        <v>450</v>
      </c>
      <c r="K188" s="19">
        <f>SUM(H188*I188*J188)</f>
        <v>4817.204999999999</v>
      </c>
      <c r="L188" s="445"/>
    </row>
    <row r="189" spans="1:12">
      <c r="A189" s="477"/>
      <c r="B189" s="761" t="s">
        <v>341</v>
      </c>
      <c r="C189" s="762"/>
      <c r="D189" s="763"/>
      <c r="E189" s="364"/>
      <c r="F189" s="244"/>
      <c r="G189" s="68"/>
      <c r="H189" s="38">
        <f>SUBTOTAL(9,H188:H188)</f>
        <v>2.0989999999999998</v>
      </c>
      <c r="I189" s="135"/>
      <c r="J189" s="40"/>
      <c r="K189" s="20">
        <f>SUBTOTAL(9,K188:K188)</f>
        <v>4817.204999999999</v>
      </c>
      <c r="L189" s="445"/>
    </row>
    <row r="190" spans="1:12">
      <c r="A190" s="289"/>
      <c r="B190" s="109"/>
      <c r="C190" s="232" t="s">
        <v>342</v>
      </c>
      <c r="D190" s="109" t="s">
        <v>234</v>
      </c>
      <c r="E190" s="234" t="s">
        <v>343</v>
      </c>
      <c r="F190" s="235">
        <v>1.786</v>
      </c>
      <c r="G190" s="235">
        <v>2.198</v>
      </c>
      <c r="H190" s="195">
        <f t="shared" ref="H190:H194" si="13">G190-F190</f>
        <v>0.41199999999999992</v>
      </c>
      <c r="I190" s="196">
        <v>5.5</v>
      </c>
      <c r="J190" s="197">
        <v>890</v>
      </c>
      <c r="K190" s="288">
        <f t="shared" ref="K190:K194" si="14">SUM(H190*I190*J190)</f>
        <v>2016.7399999999996</v>
      </c>
      <c r="L190" s="170"/>
    </row>
    <row r="191" spans="1:12">
      <c r="A191" s="289"/>
      <c r="B191" s="109"/>
      <c r="C191" s="232" t="s">
        <v>342</v>
      </c>
      <c r="D191" s="109" t="s">
        <v>234</v>
      </c>
      <c r="E191" s="234"/>
      <c r="F191" s="235">
        <v>2.198</v>
      </c>
      <c r="G191" s="235">
        <v>3.2669999999999999</v>
      </c>
      <c r="H191" s="195">
        <f t="shared" si="13"/>
        <v>1.069</v>
      </c>
      <c r="I191" s="196">
        <v>5.5</v>
      </c>
      <c r="J191" s="197">
        <v>385</v>
      </c>
      <c r="K191" s="288">
        <f t="shared" si="14"/>
        <v>2263.6075000000001</v>
      </c>
      <c r="L191" s="170"/>
    </row>
    <row r="192" spans="1:12">
      <c r="A192" s="289"/>
      <c r="B192" s="109"/>
      <c r="C192" s="232" t="s">
        <v>342</v>
      </c>
      <c r="D192" s="109" t="s">
        <v>234</v>
      </c>
      <c r="E192" s="234"/>
      <c r="F192" s="235">
        <v>3.2669999999999999</v>
      </c>
      <c r="G192" s="235">
        <v>3.7549999999999999</v>
      </c>
      <c r="H192" s="195">
        <f t="shared" si="13"/>
        <v>0.48799999999999999</v>
      </c>
      <c r="I192" s="196">
        <v>4.5999999999999996</v>
      </c>
      <c r="J192" s="197">
        <v>890</v>
      </c>
      <c r="K192" s="288">
        <f t="shared" si="14"/>
        <v>1997.8719999999996</v>
      </c>
      <c r="L192" s="170"/>
    </row>
    <row r="193" spans="1:13">
      <c r="A193" s="289"/>
      <c r="B193" s="109"/>
      <c r="C193" s="232" t="s">
        <v>342</v>
      </c>
      <c r="D193" s="109" t="s">
        <v>234</v>
      </c>
      <c r="E193" s="234"/>
      <c r="F193" s="235">
        <v>3.7549999999999999</v>
      </c>
      <c r="G193" s="235">
        <v>5.2140000000000004</v>
      </c>
      <c r="H193" s="195">
        <f t="shared" si="13"/>
        <v>1.4590000000000005</v>
      </c>
      <c r="I193" s="196">
        <v>4.5</v>
      </c>
      <c r="J193" s="197">
        <v>385</v>
      </c>
      <c r="K193" s="288">
        <f t="shared" si="14"/>
        <v>2527.7175000000007</v>
      </c>
      <c r="L193" s="170"/>
    </row>
    <row r="194" spans="1:13">
      <c r="A194" s="289"/>
      <c r="B194" s="109"/>
      <c r="C194" s="232" t="s">
        <v>342</v>
      </c>
      <c r="D194" s="109" t="s">
        <v>234</v>
      </c>
      <c r="E194" s="234"/>
      <c r="F194" s="235">
        <v>5.2140000000000004</v>
      </c>
      <c r="G194" s="235">
        <v>5.4669999999999996</v>
      </c>
      <c r="H194" s="195">
        <f t="shared" si="13"/>
        <v>0.25299999999999923</v>
      </c>
      <c r="I194" s="196">
        <v>4.8</v>
      </c>
      <c r="J194" s="197">
        <v>890</v>
      </c>
      <c r="K194" s="288">
        <f t="shared" si="14"/>
        <v>1080.8159999999966</v>
      </c>
      <c r="L194" s="170"/>
    </row>
    <row r="195" spans="1:13">
      <c r="A195" s="204"/>
      <c r="B195" s="761" t="s">
        <v>781</v>
      </c>
      <c r="C195" s="762"/>
      <c r="D195" s="763"/>
      <c r="E195" s="236"/>
      <c r="F195" s="367"/>
      <c r="G195" s="367"/>
      <c r="H195" s="103">
        <f>SUBTOTAL(9,H190:H194)</f>
        <v>3.6809999999999996</v>
      </c>
      <c r="I195" s="104"/>
      <c r="J195" s="73"/>
      <c r="K195" s="73">
        <f>SUBTOTAL(9,K190:K194)</f>
        <v>9886.752999999997</v>
      </c>
      <c r="L195" s="217"/>
      <c r="M195" s="74"/>
    </row>
    <row r="196" spans="1:13">
      <c r="A196" s="211">
        <v>48</v>
      </c>
      <c r="B196" s="41"/>
      <c r="C196" s="41" t="s">
        <v>344</v>
      </c>
      <c r="D196" s="14" t="s">
        <v>182</v>
      </c>
      <c r="E196" s="55" t="s">
        <v>345</v>
      </c>
      <c r="F196" s="26">
        <v>3.0550000000000002</v>
      </c>
      <c r="G196" s="26">
        <v>3.7429999999999999</v>
      </c>
      <c r="H196" s="26">
        <f>G196-F196</f>
        <v>0.68799999999999972</v>
      </c>
      <c r="I196" s="131">
        <v>4.0999999999999996</v>
      </c>
      <c r="J196" s="41">
        <v>294</v>
      </c>
      <c r="K196" s="19">
        <f>SUM(H196*I196*J196)</f>
        <v>829.31519999999955</v>
      </c>
      <c r="L196" s="438"/>
      <c r="M196" s="273"/>
    </row>
    <row r="197" spans="1:13">
      <c r="A197" s="207"/>
      <c r="B197" s="761" t="s">
        <v>791</v>
      </c>
      <c r="C197" s="762"/>
      <c r="D197" s="763"/>
      <c r="E197" s="56"/>
      <c r="F197" s="29"/>
      <c r="G197" s="29"/>
      <c r="H197" s="29">
        <f>SUM(H196:H196)</f>
        <v>0.68799999999999972</v>
      </c>
      <c r="I197" s="142"/>
      <c r="J197" s="141"/>
      <c r="K197" s="20">
        <f>SUM(K196:K196)</f>
        <v>829.31519999999955</v>
      </c>
      <c r="L197" s="452"/>
      <c r="M197" s="453"/>
    </row>
    <row r="198" spans="1:13">
      <c r="A198" s="99">
        <v>49</v>
      </c>
      <c r="B198" s="78"/>
      <c r="C198" s="77" t="s">
        <v>346</v>
      </c>
      <c r="D198" s="78" t="s">
        <v>187</v>
      </c>
      <c r="E198" s="79" t="s">
        <v>347</v>
      </c>
      <c r="F198" s="80">
        <v>0</v>
      </c>
      <c r="G198" s="80">
        <v>0.56100000000000005</v>
      </c>
      <c r="H198" s="80">
        <v>0.56100000000000005</v>
      </c>
      <c r="I198" s="81">
        <v>4.9000000000000004</v>
      </c>
      <c r="J198" s="82">
        <v>550</v>
      </c>
      <c r="K198" s="19">
        <f>SUM(H198*I198*J198*1.21)</f>
        <v>1829.3929500000002</v>
      </c>
      <c r="L198" s="188"/>
    </row>
    <row r="199" spans="1:13">
      <c r="A199" s="100"/>
      <c r="B199" s="78"/>
      <c r="C199" s="77" t="s">
        <v>346</v>
      </c>
      <c r="D199" s="78" t="s">
        <v>187</v>
      </c>
      <c r="E199" s="79"/>
      <c r="F199" s="80">
        <v>0.56100000000000005</v>
      </c>
      <c r="G199" s="80">
        <v>1.9950000000000001</v>
      </c>
      <c r="H199" s="80">
        <v>1.4340000000000002</v>
      </c>
      <c r="I199" s="81">
        <v>4.5</v>
      </c>
      <c r="J199" s="82">
        <v>270</v>
      </c>
      <c r="K199" s="19">
        <f>SUM(H199*I199*J199*1.21)</f>
        <v>2108.1951000000004</v>
      </c>
      <c r="L199" s="188"/>
    </row>
    <row r="200" spans="1:13">
      <c r="A200" s="100"/>
      <c r="B200" s="78"/>
      <c r="C200" s="77" t="s">
        <v>346</v>
      </c>
      <c r="D200" s="78" t="s">
        <v>187</v>
      </c>
      <c r="E200" s="85"/>
      <c r="F200" s="80">
        <v>1.9950000000000001</v>
      </c>
      <c r="G200" s="80">
        <v>3.427</v>
      </c>
      <c r="H200" s="80">
        <v>1.4319999999999999</v>
      </c>
      <c r="I200" s="81">
        <v>5.2</v>
      </c>
      <c r="J200" s="82">
        <v>270</v>
      </c>
      <c r="K200" s="19">
        <f>SUM(H200*I200*J200*1.21)</f>
        <v>2432.7388799999999</v>
      </c>
      <c r="L200" s="188"/>
    </row>
    <row r="201" spans="1:13">
      <c r="A201" s="100"/>
      <c r="B201" s="78"/>
      <c r="C201" s="77" t="s">
        <v>346</v>
      </c>
      <c r="D201" s="78" t="s">
        <v>187</v>
      </c>
      <c r="E201" s="85"/>
      <c r="F201" s="80">
        <v>3.427</v>
      </c>
      <c r="G201" s="80">
        <v>4.9329999999999998</v>
      </c>
      <c r="H201" s="80">
        <v>1.5059999999999998</v>
      </c>
      <c r="I201" s="81">
        <v>5.3</v>
      </c>
      <c r="J201" s="82">
        <v>550</v>
      </c>
      <c r="K201" s="19">
        <f>SUM(H201*I201*J201*1.21)</f>
        <v>5311.8878999999997</v>
      </c>
      <c r="L201" s="188"/>
    </row>
    <row r="202" spans="1:13">
      <c r="A202" s="100"/>
      <c r="B202" s="78"/>
      <c r="C202" s="77" t="s">
        <v>346</v>
      </c>
      <c r="D202" s="78" t="s">
        <v>187</v>
      </c>
      <c r="E202" s="91"/>
      <c r="F202" s="80">
        <v>4.9329999999999998</v>
      </c>
      <c r="G202" s="80">
        <v>5.7450000000000001</v>
      </c>
      <c r="H202" s="80">
        <v>0.81200000000000028</v>
      </c>
      <c r="I202" s="81">
        <v>5</v>
      </c>
      <c r="J202" s="82">
        <v>270</v>
      </c>
      <c r="K202" s="19">
        <f>SUM(H202*I202*J202*1.21)</f>
        <v>1326.4020000000003</v>
      </c>
      <c r="L202" s="188"/>
    </row>
    <row r="203" spans="1:13">
      <c r="A203" s="205"/>
      <c r="B203" s="761" t="s">
        <v>348</v>
      </c>
      <c r="C203" s="762"/>
      <c r="D203" s="763"/>
      <c r="E203" s="149"/>
      <c r="F203" s="88"/>
      <c r="G203" s="88"/>
      <c r="H203" s="86">
        <f>SUBTOTAL(9,H198:H202)</f>
        <v>5.7450000000000001</v>
      </c>
      <c r="I203" s="89"/>
      <c r="J203" s="90"/>
      <c r="K203" s="20">
        <f>SUBTOTAL(9,K198:K202)</f>
        <v>13008.616830000001</v>
      </c>
      <c r="L203" s="217"/>
      <c r="M203" s="219"/>
    </row>
    <row r="204" spans="1:13">
      <c r="A204" s="214"/>
      <c r="B204" s="97"/>
      <c r="C204" s="298"/>
      <c r="D204" s="97"/>
      <c r="E204" s="157"/>
      <c r="F204" s="158"/>
      <c r="G204" s="158"/>
      <c r="H204" s="158"/>
      <c r="I204" s="159"/>
      <c r="J204" s="160"/>
      <c r="K204" s="299"/>
      <c r="L204" s="170"/>
    </row>
    <row r="205" spans="1:13">
      <c r="A205" s="214"/>
      <c r="B205" s="97"/>
      <c r="C205" s="298"/>
      <c r="D205" s="97"/>
      <c r="E205" s="157"/>
      <c r="F205" s="158"/>
      <c r="G205" s="158"/>
      <c r="H205" s="158"/>
      <c r="I205" s="159"/>
      <c r="J205" s="160"/>
      <c r="K205" s="299"/>
      <c r="L205" s="170"/>
    </row>
    <row r="206" spans="1:13" ht="15.75" thickBot="1">
      <c r="A206" s="782">
        <v>8</v>
      </c>
      <c r="B206" s="782"/>
      <c r="C206" s="782"/>
      <c r="D206" s="782"/>
      <c r="E206" s="782"/>
      <c r="F206" s="782"/>
      <c r="G206" s="782"/>
      <c r="H206" s="782"/>
      <c r="I206" s="782"/>
      <c r="J206" s="782"/>
      <c r="K206" s="782"/>
      <c r="L206" s="170"/>
    </row>
    <row r="207" spans="1:13" ht="36">
      <c r="A207" s="163" t="s">
        <v>164</v>
      </c>
      <c r="B207" s="164" t="s">
        <v>165</v>
      </c>
      <c r="C207" s="165" t="s">
        <v>166</v>
      </c>
      <c r="D207" s="166" t="s">
        <v>167</v>
      </c>
      <c r="E207" s="165" t="s">
        <v>168</v>
      </c>
      <c r="F207" s="807" t="s">
        <v>169</v>
      </c>
      <c r="G207" s="808"/>
      <c r="H207" s="167" t="s">
        <v>170</v>
      </c>
      <c r="I207" s="168" t="s">
        <v>171</v>
      </c>
      <c r="J207" s="169" t="s">
        <v>172</v>
      </c>
      <c r="K207" s="333" t="s">
        <v>173</v>
      </c>
      <c r="L207" s="170"/>
    </row>
    <row r="208" spans="1:13" ht="15.2" customHeight="1" thickBot="1">
      <c r="A208" s="171" t="s">
        <v>174</v>
      </c>
      <c r="B208" s="172"/>
      <c r="C208" s="173"/>
      <c r="D208" s="174"/>
      <c r="E208" s="175"/>
      <c r="F208" s="176" t="s">
        <v>175</v>
      </c>
      <c r="G208" s="177" t="s">
        <v>176</v>
      </c>
      <c r="H208" s="178" t="s">
        <v>177</v>
      </c>
      <c r="I208" s="179" t="s">
        <v>178</v>
      </c>
      <c r="J208" s="180" t="s">
        <v>179</v>
      </c>
      <c r="K208" s="334" t="s">
        <v>180</v>
      </c>
      <c r="L208" s="170"/>
    </row>
    <row r="209" spans="1:13" ht="4.1500000000000004" customHeight="1">
      <c r="A209" s="181"/>
      <c r="B209" s="182"/>
      <c r="C209" s="183"/>
      <c r="D209" s="182"/>
      <c r="E209" s="184"/>
      <c r="F209" s="185"/>
      <c r="G209" s="185"/>
      <c r="H209" s="185"/>
      <c r="I209" s="186"/>
      <c r="J209" s="183"/>
      <c r="K209" s="187"/>
      <c r="L209" s="170"/>
    </row>
    <row r="210" spans="1:13" ht="15" customHeight="1">
      <c r="A210" s="99">
        <v>50</v>
      </c>
      <c r="B210" s="78"/>
      <c r="C210" s="77" t="s">
        <v>223</v>
      </c>
      <c r="D210" s="78" t="s">
        <v>187</v>
      </c>
      <c r="E210" s="79" t="s">
        <v>349</v>
      </c>
      <c r="F210" s="80">
        <v>5.9409999999999998</v>
      </c>
      <c r="G210" s="80">
        <v>7.2869999999999999</v>
      </c>
      <c r="H210" s="80">
        <v>1.3460000000000001</v>
      </c>
      <c r="I210" s="81">
        <v>4.5999999999999996</v>
      </c>
      <c r="J210" s="82">
        <v>270</v>
      </c>
      <c r="K210" s="19">
        <f>SUM(H210*I210*J210*1.21)</f>
        <v>2022.7957199999998</v>
      </c>
      <c r="L210" s="170"/>
    </row>
    <row r="211" spans="1:13" ht="15" customHeight="1">
      <c r="A211" s="100"/>
      <c r="B211" s="78"/>
      <c r="C211" s="77" t="s">
        <v>223</v>
      </c>
      <c r="D211" s="78" t="s">
        <v>187</v>
      </c>
      <c r="E211" s="79"/>
      <c r="F211" s="80">
        <v>7.2869999999999999</v>
      </c>
      <c r="G211" s="80">
        <v>8.3930000000000007</v>
      </c>
      <c r="H211" s="80">
        <v>1.1060000000000008</v>
      </c>
      <c r="I211" s="81">
        <v>4.4000000000000004</v>
      </c>
      <c r="J211" s="82">
        <v>270</v>
      </c>
      <c r="K211" s="19">
        <f>SUM(H211*I211*J211*1.21)</f>
        <v>1589.8528800000013</v>
      </c>
      <c r="L211" s="170"/>
    </row>
    <row r="212" spans="1:13" ht="15" customHeight="1">
      <c r="A212" s="100"/>
      <c r="B212" s="78"/>
      <c r="C212" s="77" t="s">
        <v>223</v>
      </c>
      <c r="D212" s="78" t="s">
        <v>187</v>
      </c>
      <c r="E212" s="85"/>
      <c r="F212" s="80">
        <v>8.3930000000000007</v>
      </c>
      <c r="G212" s="80">
        <v>9.19</v>
      </c>
      <c r="H212" s="80">
        <v>0.79699999999999882</v>
      </c>
      <c r="I212" s="81">
        <v>4.5</v>
      </c>
      <c r="J212" s="82">
        <v>270</v>
      </c>
      <c r="K212" s="19">
        <f>SUM(H212*I212*J212*1.21)</f>
        <v>1171.7095499999982</v>
      </c>
      <c r="L212" s="170"/>
    </row>
    <row r="213" spans="1:13" ht="15" customHeight="1">
      <c r="A213" s="205"/>
      <c r="B213" s="761" t="s">
        <v>224</v>
      </c>
      <c r="C213" s="762"/>
      <c r="D213" s="763"/>
      <c r="E213" s="140"/>
      <c r="F213" s="88"/>
      <c r="G213" s="88"/>
      <c r="H213" s="86">
        <f>SUM(H210:H212)</f>
        <v>3.2489999999999997</v>
      </c>
      <c r="I213" s="89"/>
      <c r="J213" s="90"/>
      <c r="K213" s="20">
        <f>SUM(K210:K212)</f>
        <v>4784.35815</v>
      </c>
      <c r="L213" s="170"/>
    </row>
    <row r="214" spans="1:13" ht="15" customHeight="1">
      <c r="A214" s="99">
        <v>51</v>
      </c>
      <c r="B214" s="78"/>
      <c r="C214" s="77" t="s">
        <v>350</v>
      </c>
      <c r="D214" s="78" t="s">
        <v>187</v>
      </c>
      <c r="E214" s="79" t="s">
        <v>351</v>
      </c>
      <c r="F214" s="80">
        <v>0</v>
      </c>
      <c r="G214" s="80">
        <v>1.6519999999999999</v>
      </c>
      <c r="H214" s="80">
        <v>1.6519999999999999</v>
      </c>
      <c r="I214" s="81">
        <v>5</v>
      </c>
      <c r="J214" s="82">
        <v>270</v>
      </c>
      <c r="K214" s="19">
        <f>SUM(H214*I214*J214*1.21)</f>
        <v>2698.5419999999999</v>
      </c>
      <c r="L214" s="170"/>
    </row>
    <row r="215" spans="1:13" ht="15" customHeight="1">
      <c r="A215" s="471"/>
      <c r="B215" s="78"/>
      <c r="C215" s="77" t="s">
        <v>350</v>
      </c>
      <c r="D215" s="78" t="s">
        <v>187</v>
      </c>
      <c r="E215" s="85"/>
      <c r="F215" s="80">
        <v>1.6519999999999999</v>
      </c>
      <c r="G215" s="80">
        <v>2.601</v>
      </c>
      <c r="H215" s="80">
        <v>0.94900000000000007</v>
      </c>
      <c r="I215" s="81">
        <v>4.8</v>
      </c>
      <c r="J215" s="82">
        <v>550</v>
      </c>
      <c r="K215" s="19">
        <f>SUM(H215*I215*J215*1.21)</f>
        <v>3031.4856</v>
      </c>
      <c r="L215" s="170"/>
    </row>
    <row r="216" spans="1:13">
      <c r="A216" s="471"/>
      <c r="B216" s="78"/>
      <c r="C216" s="77" t="s">
        <v>350</v>
      </c>
      <c r="D216" s="78" t="s">
        <v>187</v>
      </c>
      <c r="E216" s="79"/>
      <c r="F216" s="80">
        <v>2.601</v>
      </c>
      <c r="G216" s="80">
        <v>3.6059999999999999</v>
      </c>
      <c r="H216" s="80">
        <v>1.0049999999999999</v>
      </c>
      <c r="I216" s="81">
        <v>4.8</v>
      </c>
      <c r="J216" s="82">
        <v>270</v>
      </c>
      <c r="K216" s="19">
        <f>SUM(H216*I216*J216*1.21)</f>
        <v>1576.0007999999998</v>
      </c>
      <c r="L216" s="170"/>
    </row>
    <row r="217" spans="1:13">
      <c r="A217" s="100"/>
      <c r="B217" s="78"/>
      <c r="C217" s="77" t="s">
        <v>350</v>
      </c>
      <c r="D217" s="78" t="s">
        <v>187</v>
      </c>
      <c r="E217" s="85"/>
      <c r="F217" s="80">
        <v>3.6059999999999999</v>
      </c>
      <c r="G217" s="80">
        <v>4.8029999999999999</v>
      </c>
      <c r="H217" s="80">
        <v>1.1970000000000001</v>
      </c>
      <c r="I217" s="81">
        <v>4.5</v>
      </c>
      <c r="J217" s="82">
        <v>270</v>
      </c>
      <c r="K217" s="19">
        <f>SUM(H217*I217*J217*1.21)</f>
        <v>1759.76955</v>
      </c>
      <c r="L217" s="170"/>
    </row>
    <row r="218" spans="1:13">
      <c r="A218" s="205"/>
      <c r="B218" s="761" t="s">
        <v>352</v>
      </c>
      <c r="C218" s="762"/>
      <c r="D218" s="763"/>
      <c r="E218" s="96"/>
      <c r="F218" s="80"/>
      <c r="G218" s="80"/>
      <c r="H218" s="86">
        <f>SUM(H214:H217)</f>
        <v>4.8029999999999999</v>
      </c>
      <c r="I218" s="81"/>
      <c r="J218" s="82"/>
      <c r="K218" s="20">
        <f>SUM(K204:K217)</f>
        <v>18634.51425</v>
      </c>
      <c r="L218" s="170"/>
    </row>
    <row r="219" spans="1:13">
      <c r="A219" s="114">
        <v>52</v>
      </c>
      <c r="B219" s="14"/>
      <c r="C219" s="34" t="s">
        <v>353</v>
      </c>
      <c r="D219" s="14" t="s">
        <v>194</v>
      </c>
      <c r="E219" s="227" t="s">
        <v>986</v>
      </c>
      <c r="F219" s="65">
        <v>5.1159999999999997</v>
      </c>
      <c r="G219" s="65">
        <v>5.8360000000000003</v>
      </c>
      <c r="H219" s="35">
        <f t="shared" ref="H219:H220" si="15">G219-F219</f>
        <v>0.72000000000000064</v>
      </c>
      <c r="I219" s="134">
        <v>4.4000000000000004</v>
      </c>
      <c r="J219" s="37">
        <v>400</v>
      </c>
      <c r="K219" s="19">
        <f t="shared" ref="K219:K220" si="16">SUM(H219*I219*J219)</f>
        <v>1267.2000000000014</v>
      </c>
      <c r="L219" s="170"/>
    </row>
    <row r="220" spans="1:13">
      <c r="A220" s="114"/>
      <c r="B220" s="14"/>
      <c r="C220" s="34" t="s">
        <v>353</v>
      </c>
      <c r="D220" s="14" t="s">
        <v>194</v>
      </c>
      <c r="E220" s="342"/>
      <c r="F220" s="65">
        <v>6.06</v>
      </c>
      <c r="G220" s="65">
        <v>6.2050000000000001</v>
      </c>
      <c r="H220" s="35">
        <f t="shared" si="15"/>
        <v>0.14500000000000046</v>
      </c>
      <c r="I220" s="134">
        <v>4.5</v>
      </c>
      <c r="J220" s="37">
        <v>750</v>
      </c>
      <c r="K220" s="19">
        <f t="shared" si="16"/>
        <v>489.37500000000153</v>
      </c>
      <c r="L220" s="170"/>
    </row>
    <row r="221" spans="1:13">
      <c r="A221" s="223"/>
      <c r="B221" s="761" t="s">
        <v>354</v>
      </c>
      <c r="C221" s="762"/>
      <c r="D221" s="763"/>
      <c r="E221" s="227"/>
      <c r="F221" s="65"/>
      <c r="G221" s="65"/>
      <c r="H221" s="38">
        <f>SUM(H219:H220)</f>
        <v>0.8650000000000011</v>
      </c>
      <c r="I221" s="134"/>
      <c r="J221" s="37"/>
      <c r="K221" s="20">
        <f>SUBTOTAL(9,K219:K220)</f>
        <v>1756.575000000003</v>
      </c>
      <c r="L221" s="217"/>
      <c r="M221" s="74"/>
    </row>
    <row r="222" spans="1:13">
      <c r="A222" s="827">
        <v>53</v>
      </c>
      <c r="B222" s="110"/>
      <c r="C222" s="110" t="s">
        <v>782</v>
      </c>
      <c r="D222" s="119" t="s">
        <v>231</v>
      </c>
      <c r="E222" s="380" t="s">
        <v>355</v>
      </c>
      <c r="F222" s="381">
        <v>0</v>
      </c>
      <c r="G222" s="365">
        <v>0.66500000000000004</v>
      </c>
      <c r="H222" s="189">
        <f>G222-F222</f>
        <v>0.66500000000000004</v>
      </c>
      <c r="I222" s="190">
        <v>4.9866165413533832</v>
      </c>
      <c r="J222" s="191">
        <v>450</v>
      </c>
      <c r="K222" s="19">
        <f>SUM(H222*I222*J222)</f>
        <v>1492.2450000000001</v>
      </c>
      <c r="L222" s="188"/>
    </row>
    <row r="223" spans="1:13">
      <c r="A223" s="828">
        <v>15</v>
      </c>
      <c r="B223" s="241"/>
      <c r="C223" s="110" t="s">
        <v>782</v>
      </c>
      <c r="D223" s="241" t="s">
        <v>231</v>
      </c>
      <c r="E223" s="255"/>
      <c r="F223" s="242">
        <v>0.66500000000000004</v>
      </c>
      <c r="G223" s="65">
        <v>1.444</v>
      </c>
      <c r="H223" s="35">
        <f>G223-F223</f>
        <v>0.77899999999999991</v>
      </c>
      <c r="I223" s="134">
        <v>4.2</v>
      </c>
      <c r="J223" s="37">
        <v>450</v>
      </c>
      <c r="K223" s="19">
        <f>SUM(H223*I223*J223)</f>
        <v>1472.31</v>
      </c>
      <c r="L223" s="188"/>
    </row>
    <row r="224" spans="1:13">
      <c r="A224" s="828">
        <v>15</v>
      </c>
      <c r="B224" s="254"/>
      <c r="C224" s="110" t="s">
        <v>782</v>
      </c>
      <c r="D224" s="254" t="s">
        <v>231</v>
      </c>
      <c r="E224" s="362"/>
      <c r="F224" s="242">
        <v>1.444</v>
      </c>
      <c r="G224" s="65">
        <v>2.62</v>
      </c>
      <c r="H224" s="35">
        <f>G224-F224</f>
        <v>1.1760000000000002</v>
      </c>
      <c r="I224" s="134">
        <v>4.1892857142857149</v>
      </c>
      <c r="J224" s="37">
        <v>450</v>
      </c>
      <c r="K224" s="19">
        <f>SUM(H224*I224*J224)</f>
        <v>2216.9700000000007</v>
      </c>
      <c r="L224" s="188"/>
    </row>
    <row r="225" spans="1:13">
      <c r="A225" s="363"/>
      <c r="B225" s="761" t="s">
        <v>356</v>
      </c>
      <c r="C225" s="762"/>
      <c r="D225" s="763"/>
      <c r="E225" s="364"/>
      <c r="F225" s="244"/>
      <c r="G225" s="68"/>
      <c r="H225" s="38">
        <f>SUBTOTAL(9,H222:H224)</f>
        <v>2.62</v>
      </c>
      <c r="I225" s="135"/>
      <c r="J225" s="40"/>
      <c r="K225" s="20">
        <f>SUBTOTAL(9,K222:K224)</f>
        <v>5181.5250000000015</v>
      </c>
      <c r="L225" s="170"/>
    </row>
    <row r="226" spans="1:13">
      <c r="A226" s="209">
        <v>54</v>
      </c>
      <c r="B226" s="102"/>
      <c r="C226" s="110" t="s">
        <v>783</v>
      </c>
      <c r="D226" s="102" t="s">
        <v>234</v>
      </c>
      <c r="E226" s="231"/>
      <c r="F226" s="237">
        <v>0.39800000000000002</v>
      </c>
      <c r="G226" s="237">
        <v>3.9569999999999999</v>
      </c>
      <c r="H226" s="198">
        <f>G226-F226</f>
        <v>3.5589999999999997</v>
      </c>
      <c r="I226" s="199">
        <v>5.2</v>
      </c>
      <c r="J226" s="201">
        <v>385</v>
      </c>
      <c r="K226" s="111">
        <f>SUM(H226*I226*J226)</f>
        <v>7125.1179999999995</v>
      </c>
      <c r="L226" s="188"/>
    </row>
    <row r="227" spans="1:13">
      <c r="A227" s="209"/>
      <c r="B227" s="102"/>
      <c r="C227" s="110" t="s">
        <v>783</v>
      </c>
      <c r="D227" s="102" t="s">
        <v>234</v>
      </c>
      <c r="E227" s="231"/>
      <c r="F227" s="237">
        <v>3.9569999999999999</v>
      </c>
      <c r="G227" s="237">
        <v>4.2640000000000002</v>
      </c>
      <c r="H227" s="198">
        <f>G227-F227</f>
        <v>0.30700000000000038</v>
      </c>
      <c r="I227" s="199">
        <v>5.2</v>
      </c>
      <c r="J227" s="201">
        <v>890</v>
      </c>
      <c r="K227" s="111">
        <f>SUM(H227*I227*J227)</f>
        <v>1420.7960000000019</v>
      </c>
      <c r="L227" s="188"/>
    </row>
    <row r="228" spans="1:13">
      <c r="A228" s="209"/>
      <c r="B228" s="102"/>
      <c r="C228" s="110" t="s">
        <v>783</v>
      </c>
      <c r="D228" s="102" t="s">
        <v>234</v>
      </c>
      <c r="E228" s="231"/>
      <c r="F228" s="237">
        <v>4.2640000000000002</v>
      </c>
      <c r="G228" s="237">
        <v>4.8410000000000002</v>
      </c>
      <c r="H228" s="198">
        <f>G228-F228</f>
        <v>0.57699999999999996</v>
      </c>
      <c r="I228" s="199">
        <v>5.3</v>
      </c>
      <c r="J228" s="201">
        <v>385</v>
      </c>
      <c r="K228" s="111">
        <f>SUM(H228*I228*J228)</f>
        <v>1177.3684999999998</v>
      </c>
      <c r="L228" s="188"/>
    </row>
    <row r="229" spans="1:13">
      <c r="A229" s="210"/>
      <c r="B229" s="829" t="s">
        <v>792</v>
      </c>
      <c r="C229" s="830"/>
      <c r="D229" s="831"/>
      <c r="E229" s="236"/>
      <c r="F229" s="367"/>
      <c r="G229" s="367"/>
      <c r="H229" s="103">
        <f>SUBTOTAL(9,H226:H228)</f>
        <v>4.4429999999999996</v>
      </c>
      <c r="I229" s="104"/>
      <c r="J229" s="73"/>
      <c r="K229" s="73">
        <f>SUBTOTAL(9,K226:K228)</f>
        <v>9723.2825000000012</v>
      </c>
      <c r="L229" s="170"/>
    </row>
    <row r="230" spans="1:13">
      <c r="A230" s="289">
        <v>55</v>
      </c>
      <c r="B230" s="109"/>
      <c r="C230" s="232" t="s">
        <v>357</v>
      </c>
      <c r="D230" s="118" t="s">
        <v>234</v>
      </c>
      <c r="E230" s="234" t="s">
        <v>358</v>
      </c>
      <c r="F230" s="235">
        <v>3.4020000000000001</v>
      </c>
      <c r="G230" s="235">
        <v>4.367</v>
      </c>
      <c r="H230" s="195">
        <v>0.96499999999999997</v>
      </c>
      <c r="I230" s="196">
        <v>5.4</v>
      </c>
      <c r="J230" s="197">
        <v>385</v>
      </c>
      <c r="K230" s="288">
        <f>SUM(H230*I230*J230)</f>
        <v>2006.2350000000001</v>
      </c>
      <c r="L230" s="328"/>
      <c r="M230" s="218"/>
    </row>
    <row r="231" spans="1:13">
      <c r="A231" s="204"/>
      <c r="B231" s="829" t="s">
        <v>785</v>
      </c>
      <c r="C231" s="830"/>
      <c r="D231" s="831"/>
      <c r="E231" s="236"/>
      <c r="F231" s="237"/>
      <c r="G231" s="237"/>
      <c r="H231" s="103">
        <f>SUBTOTAL(9,H230:H230)</f>
        <v>0.96499999999999997</v>
      </c>
      <c r="I231" s="104"/>
      <c r="J231" s="73"/>
      <c r="K231" s="73">
        <f>SUBTOTAL(9,K230:K230)</f>
        <v>2006.2350000000001</v>
      </c>
      <c r="L231" s="170"/>
    </row>
    <row r="232" spans="1:13">
      <c r="A232" s="208">
        <v>56</v>
      </c>
      <c r="B232" s="102"/>
      <c r="C232" s="110" t="s">
        <v>359</v>
      </c>
      <c r="D232" s="102" t="s">
        <v>234</v>
      </c>
      <c r="E232" s="236" t="s">
        <v>360</v>
      </c>
      <c r="F232" s="237" t="s">
        <v>361</v>
      </c>
      <c r="G232" s="237">
        <v>1.1379999999999999</v>
      </c>
      <c r="H232" s="198">
        <v>1.1379999999999999</v>
      </c>
      <c r="I232" s="199">
        <v>6</v>
      </c>
      <c r="J232" s="201">
        <v>385</v>
      </c>
      <c r="K232" s="111">
        <f>SUM(H232*I232*J232)</f>
        <v>2628.7799999999997</v>
      </c>
      <c r="L232" s="188"/>
    </row>
    <row r="233" spans="1:13">
      <c r="A233" s="210"/>
      <c r="B233" s="799" t="s">
        <v>786</v>
      </c>
      <c r="C233" s="800"/>
      <c r="D233" s="801"/>
      <c r="E233" s="236"/>
      <c r="F233" s="237"/>
      <c r="G233" s="237"/>
      <c r="H233" s="103">
        <f>SUBTOTAL(9,H232)</f>
        <v>1.1379999999999999</v>
      </c>
      <c r="I233" s="104"/>
      <c r="J233" s="73"/>
      <c r="K233" s="73">
        <f>SUBTOTAL(9,K232:K232)</f>
        <v>2628.7799999999997</v>
      </c>
      <c r="L233" s="217"/>
    </row>
    <row r="234" spans="1:13" ht="15" customHeight="1">
      <c r="A234" s="478">
        <v>57</v>
      </c>
      <c r="B234" s="125"/>
      <c r="C234" s="14" t="s">
        <v>362</v>
      </c>
      <c r="D234" s="60" t="s">
        <v>200</v>
      </c>
      <c r="E234" s="64" t="s">
        <v>363</v>
      </c>
      <c r="F234" s="65">
        <v>0</v>
      </c>
      <c r="G234" s="65">
        <v>0.78300000000000003</v>
      </c>
      <c r="H234" s="35">
        <f>SUM(G234-F234)</f>
        <v>0.78300000000000003</v>
      </c>
      <c r="I234" s="105">
        <v>4.9000000000000004</v>
      </c>
      <c r="J234" s="106">
        <v>500</v>
      </c>
      <c r="K234" s="19">
        <f>SUM(H234*I234*J234)</f>
        <v>1918.3500000000001</v>
      </c>
      <c r="L234" s="170"/>
    </row>
    <row r="235" spans="1:13" ht="15" customHeight="1">
      <c r="A235" s="481"/>
      <c r="B235" s="124"/>
      <c r="C235" s="66" t="s">
        <v>362</v>
      </c>
      <c r="D235" s="116" t="s">
        <v>200</v>
      </c>
      <c r="E235" s="64"/>
      <c r="F235" s="65">
        <v>1.6639999999999999</v>
      </c>
      <c r="G235" s="65">
        <v>2.702</v>
      </c>
      <c r="H235" s="35">
        <f>SUM(G235-F235)</f>
        <v>1.038</v>
      </c>
      <c r="I235" s="105">
        <v>4.9000000000000004</v>
      </c>
      <c r="J235" s="106">
        <v>500</v>
      </c>
      <c r="K235" s="19">
        <f>SUM(H235*I235*J235)</f>
        <v>2543.1000000000004</v>
      </c>
      <c r="L235" s="170"/>
    </row>
    <row r="236" spans="1:13" ht="15" customHeight="1">
      <c r="A236" s="481"/>
      <c r="B236" s="125"/>
      <c r="C236" s="14" t="s">
        <v>362</v>
      </c>
      <c r="D236" s="60" t="s">
        <v>200</v>
      </c>
      <c r="E236" s="64"/>
      <c r="F236" s="65">
        <v>3.5609999999999999</v>
      </c>
      <c r="G236" s="65">
        <v>4.2539999999999996</v>
      </c>
      <c r="H236" s="35">
        <f>SUM(G236-F236)</f>
        <v>0.69299999999999962</v>
      </c>
      <c r="I236" s="105">
        <v>4.9000000000000004</v>
      </c>
      <c r="J236" s="106">
        <v>500</v>
      </c>
      <c r="K236" s="19">
        <f>SUM(H236*I236*J236)</f>
        <v>1697.8499999999992</v>
      </c>
      <c r="L236" s="170"/>
    </row>
    <row r="237" spans="1:13" ht="15" customHeight="1">
      <c r="A237" s="481"/>
      <c r="B237" s="125"/>
      <c r="C237" s="66" t="s">
        <v>362</v>
      </c>
      <c r="D237" s="116" t="s">
        <v>200</v>
      </c>
      <c r="E237" s="64"/>
      <c r="F237" s="65">
        <v>5.0270000000000001</v>
      </c>
      <c r="G237" s="65">
        <v>6.1479999999999997</v>
      </c>
      <c r="H237" s="35">
        <f>SUM(G237-F237)</f>
        <v>1.1209999999999996</v>
      </c>
      <c r="I237" s="105">
        <v>5</v>
      </c>
      <c r="J237" s="106">
        <v>500</v>
      </c>
      <c r="K237" s="19">
        <f>SUM(H237*I237*J237)</f>
        <v>2802.4999999999991</v>
      </c>
      <c r="L237" s="170"/>
    </row>
    <row r="238" spans="1:13" ht="15" customHeight="1">
      <c r="A238" s="479"/>
      <c r="B238" s="796" t="s">
        <v>787</v>
      </c>
      <c r="C238" s="797"/>
      <c r="D238" s="798"/>
      <c r="E238" s="67"/>
      <c r="F238" s="68"/>
      <c r="G238" s="68"/>
      <c r="H238" s="38">
        <f>SUM(H234:H237)</f>
        <v>3.6349999999999993</v>
      </c>
      <c r="I238" s="107"/>
      <c r="J238" s="108"/>
      <c r="K238" s="20">
        <f>SUM(K234:K237)</f>
        <v>8961.7999999999993</v>
      </c>
      <c r="L238" s="217"/>
      <c r="M238" s="724"/>
    </row>
    <row r="239" spans="1:13" s="46" customFormat="1" ht="15" customHeight="1">
      <c r="A239" s="212"/>
      <c r="B239" s="544"/>
      <c r="C239" s="543"/>
      <c r="D239" s="544"/>
      <c r="E239" s="301"/>
      <c r="F239" s="302"/>
      <c r="G239" s="302"/>
      <c r="H239" s="303"/>
      <c r="I239" s="304"/>
      <c r="J239" s="305"/>
      <c r="K239" s="299"/>
      <c r="L239" s="535"/>
    </row>
    <row r="240" spans="1:13" ht="15" customHeight="1" thickBot="1">
      <c r="A240" s="837">
        <v>9</v>
      </c>
      <c r="B240" s="838"/>
      <c r="C240" s="838"/>
      <c r="D240" s="838"/>
      <c r="E240" s="838"/>
      <c r="F240" s="838"/>
      <c r="G240" s="838"/>
      <c r="H240" s="838"/>
      <c r="I240" s="838"/>
      <c r="J240" s="838"/>
      <c r="K240" s="838"/>
      <c r="L240" s="170"/>
    </row>
    <row r="241" spans="1:14" ht="36">
      <c r="A241" s="163" t="s">
        <v>164</v>
      </c>
      <c r="B241" s="164" t="s">
        <v>165</v>
      </c>
      <c r="C241" s="165" t="s">
        <v>166</v>
      </c>
      <c r="D241" s="166" t="s">
        <v>167</v>
      </c>
      <c r="E241" s="165" t="s">
        <v>168</v>
      </c>
      <c r="F241" s="807" t="s">
        <v>169</v>
      </c>
      <c r="G241" s="808"/>
      <c r="H241" s="167" t="s">
        <v>170</v>
      </c>
      <c r="I241" s="168" t="s">
        <v>171</v>
      </c>
      <c r="J241" s="169" t="s">
        <v>172</v>
      </c>
      <c r="K241" s="333" t="s">
        <v>173</v>
      </c>
      <c r="L241" s="170"/>
    </row>
    <row r="242" spans="1:14" ht="15.2" customHeight="1" thickBot="1">
      <c r="A242" s="171" t="s">
        <v>174</v>
      </c>
      <c r="B242" s="172"/>
      <c r="C242" s="173"/>
      <c r="D242" s="174"/>
      <c r="E242" s="175"/>
      <c r="F242" s="176" t="s">
        <v>175</v>
      </c>
      <c r="G242" s="177" t="s">
        <v>176</v>
      </c>
      <c r="H242" s="178" t="s">
        <v>177</v>
      </c>
      <c r="I242" s="179" t="s">
        <v>178</v>
      </c>
      <c r="J242" s="180" t="s">
        <v>179</v>
      </c>
      <c r="K242" s="334" t="s">
        <v>180</v>
      </c>
      <c r="L242" s="170"/>
    </row>
    <row r="243" spans="1:14" ht="4.1500000000000004" customHeight="1">
      <c r="A243" s="433"/>
      <c r="B243" s="182"/>
      <c r="C243" s="183"/>
      <c r="D243" s="182"/>
      <c r="E243" s="184"/>
      <c r="F243" s="185"/>
      <c r="G243" s="185"/>
      <c r="H243" s="185"/>
      <c r="I243" s="186"/>
      <c r="J243" s="183"/>
      <c r="K243" s="187"/>
      <c r="L243" s="170"/>
    </row>
    <row r="244" spans="1:14">
      <c r="A244" s="99">
        <v>58</v>
      </c>
      <c r="B244" s="78"/>
      <c r="C244" s="77" t="s">
        <v>364</v>
      </c>
      <c r="D244" s="78" t="s">
        <v>187</v>
      </c>
      <c r="E244" s="79" t="s">
        <v>365</v>
      </c>
      <c r="F244" s="80">
        <v>1.3540000000000001</v>
      </c>
      <c r="G244" s="80">
        <v>2.7549999999999999</v>
      </c>
      <c r="H244" s="80">
        <v>1.4009999999999998</v>
      </c>
      <c r="I244" s="81">
        <v>4.5</v>
      </c>
      <c r="J244" s="82">
        <v>270</v>
      </c>
      <c r="K244" s="19">
        <f>SUM(H244*I244*J244*1.21)</f>
        <v>2059.6801499999997</v>
      </c>
      <c r="L244" s="188"/>
    </row>
    <row r="245" spans="1:14">
      <c r="A245" s="100"/>
      <c r="B245" s="78"/>
      <c r="C245" s="77" t="s">
        <v>364</v>
      </c>
      <c r="D245" s="78" t="s">
        <v>187</v>
      </c>
      <c r="E245" s="79"/>
      <c r="F245" s="80">
        <v>2.7549999999999999</v>
      </c>
      <c r="G245" s="80">
        <v>2.859</v>
      </c>
      <c r="H245" s="80">
        <v>0.10400000000000009</v>
      </c>
      <c r="I245" s="81">
        <v>4.5</v>
      </c>
      <c r="J245" s="82">
        <v>550</v>
      </c>
      <c r="K245" s="19">
        <f>SUM(H245*I245*J245*1.21)</f>
        <v>311.45400000000024</v>
      </c>
      <c r="L245" s="188"/>
    </row>
    <row r="246" spans="1:14">
      <c r="A246" s="100"/>
      <c r="B246" s="78"/>
      <c r="C246" s="77" t="s">
        <v>364</v>
      </c>
      <c r="D246" s="78" t="s">
        <v>187</v>
      </c>
      <c r="E246" s="85"/>
      <c r="F246" s="80">
        <v>7.4409999999999998</v>
      </c>
      <c r="G246" s="80">
        <v>8.7520000000000007</v>
      </c>
      <c r="H246" s="80">
        <v>1.3110000000000008</v>
      </c>
      <c r="I246" s="81">
        <v>5.5</v>
      </c>
      <c r="J246" s="82">
        <v>270</v>
      </c>
      <c r="K246" s="19">
        <f>SUM(H246*I246*J246*1.21)</f>
        <v>2355.6703500000017</v>
      </c>
      <c r="L246" s="188"/>
    </row>
    <row r="247" spans="1:14">
      <c r="A247" s="205"/>
      <c r="B247" s="761" t="s">
        <v>366</v>
      </c>
      <c r="C247" s="762"/>
      <c r="D247" s="763"/>
      <c r="E247" s="96"/>
      <c r="F247" s="80"/>
      <c r="G247" s="80"/>
      <c r="H247" s="86">
        <f>SUBTOTAL(9,H244:H246)</f>
        <v>2.8160000000000007</v>
      </c>
      <c r="I247" s="81"/>
      <c r="J247" s="82"/>
      <c r="K247" s="20">
        <f>SUBTOTAL(9,K244:K246)</f>
        <v>4726.804500000002</v>
      </c>
      <c r="L247" s="170"/>
    </row>
    <row r="248" spans="1:14">
      <c r="A248" s="211">
        <v>59</v>
      </c>
      <c r="B248" s="41"/>
      <c r="C248" s="41" t="s">
        <v>368</v>
      </c>
      <c r="D248" s="14" t="s">
        <v>182</v>
      </c>
      <c r="E248" s="55" t="s">
        <v>369</v>
      </c>
      <c r="F248" s="26">
        <v>2.7149999999999999</v>
      </c>
      <c r="G248" s="26">
        <v>2.8940000000000001</v>
      </c>
      <c r="H248" s="26">
        <f>G248-F248</f>
        <v>0.17900000000000027</v>
      </c>
      <c r="I248" s="131">
        <v>5.5</v>
      </c>
      <c r="J248" s="41">
        <v>500</v>
      </c>
      <c r="K248" s="19">
        <f>SUM(H248*I248*J248)</f>
        <v>492.25000000000074</v>
      </c>
      <c r="L248" s="188"/>
    </row>
    <row r="249" spans="1:14">
      <c r="A249" s="206"/>
      <c r="B249" s="41"/>
      <c r="C249" s="41" t="s">
        <v>368</v>
      </c>
      <c r="D249" s="14" t="s">
        <v>182</v>
      </c>
      <c r="E249" s="55" t="s">
        <v>370</v>
      </c>
      <c r="F249" s="26">
        <v>2.8940000000000001</v>
      </c>
      <c r="G249" s="26">
        <v>5.2149999999999999</v>
      </c>
      <c r="H249" s="26">
        <f>G249-F249</f>
        <v>2.3209999999999997</v>
      </c>
      <c r="I249" s="131">
        <v>5.7</v>
      </c>
      <c r="J249" s="41">
        <v>485</v>
      </c>
      <c r="K249" s="19">
        <f>SUM(H249*I249*J249)</f>
        <v>6416.4044999999996</v>
      </c>
      <c r="L249" s="188"/>
    </row>
    <row r="250" spans="1:14">
      <c r="A250" s="206"/>
      <c r="B250" s="41"/>
      <c r="C250" s="41" t="s">
        <v>368</v>
      </c>
      <c r="D250" s="14" t="s">
        <v>182</v>
      </c>
      <c r="E250" s="54" t="s">
        <v>371</v>
      </c>
      <c r="F250" s="26">
        <v>5.2149999999999999</v>
      </c>
      <c r="G250" s="26">
        <v>5.2930000000000001</v>
      </c>
      <c r="H250" s="26">
        <f>G250-F250</f>
        <v>7.8000000000000291E-2</v>
      </c>
      <c r="I250" s="131">
        <v>5.6</v>
      </c>
      <c r="J250" s="41">
        <v>410</v>
      </c>
      <c r="K250" s="19">
        <f>SUM(H250*I250*J250)</f>
        <v>179.08800000000068</v>
      </c>
      <c r="L250" s="188"/>
    </row>
    <row r="251" spans="1:14">
      <c r="A251" s="207"/>
      <c r="B251" s="829" t="s">
        <v>372</v>
      </c>
      <c r="C251" s="830"/>
      <c r="D251" s="831"/>
      <c r="E251" s="55"/>
      <c r="F251" s="29"/>
      <c r="G251" s="29"/>
      <c r="H251" s="29">
        <f>SUM(H248:H250)</f>
        <v>2.5780000000000003</v>
      </c>
      <c r="I251" s="142"/>
      <c r="J251" s="141"/>
      <c r="K251" s="20">
        <f>SUM(K248:K250)</f>
        <v>7087.7425000000012</v>
      </c>
      <c r="L251" s="217"/>
      <c r="M251" s="74"/>
    </row>
    <row r="252" spans="1:14" ht="15" customHeight="1">
      <c r="A252" s="222">
        <v>60</v>
      </c>
      <c r="B252" s="14"/>
      <c r="C252" s="34" t="s">
        <v>374</v>
      </c>
      <c r="D252" s="14" t="s">
        <v>182</v>
      </c>
      <c r="E252" s="227" t="s">
        <v>375</v>
      </c>
      <c r="F252" s="65">
        <v>0.34599999999999997</v>
      </c>
      <c r="G252" s="65">
        <v>1.6479999999999999</v>
      </c>
      <c r="H252" s="35">
        <f>G252-F252</f>
        <v>1.302</v>
      </c>
      <c r="I252" s="36">
        <v>5.8</v>
      </c>
      <c r="J252" s="37">
        <v>628</v>
      </c>
      <c r="K252" s="19">
        <f>SUM(H252*I252*J252)</f>
        <v>4742.4047999999993</v>
      </c>
      <c r="L252" s="170"/>
    </row>
    <row r="253" spans="1:14" ht="15" customHeight="1">
      <c r="A253" s="114"/>
      <c r="B253" s="14"/>
      <c r="C253" s="34" t="s">
        <v>374</v>
      </c>
      <c r="D253" s="14" t="s">
        <v>182</v>
      </c>
      <c r="E253" s="342" t="s">
        <v>376</v>
      </c>
      <c r="F253" s="65">
        <v>1.6479999999999999</v>
      </c>
      <c r="G253" s="65">
        <v>1.9990000000000001</v>
      </c>
      <c r="H253" s="35">
        <f>G253-F253</f>
        <v>0.3510000000000002</v>
      </c>
      <c r="I253" s="36">
        <v>6</v>
      </c>
      <c r="J253" s="37">
        <v>898</v>
      </c>
      <c r="K253" s="19">
        <f>SUM(H253*I253*J253)</f>
        <v>1891.188000000001</v>
      </c>
      <c r="L253" s="438"/>
      <c r="M253" s="273"/>
      <c r="N253" s="273"/>
    </row>
    <row r="254" spans="1:14" ht="15" customHeight="1">
      <c r="A254" s="223"/>
      <c r="B254" s="832" t="s">
        <v>795</v>
      </c>
      <c r="C254" s="833"/>
      <c r="D254" s="834"/>
      <c r="E254" s="227"/>
      <c r="F254" s="68"/>
      <c r="G254" s="68"/>
      <c r="H254" s="38">
        <f>SUM(H252:H253)</f>
        <v>1.6530000000000002</v>
      </c>
      <c r="I254" s="39"/>
      <c r="J254" s="40"/>
      <c r="K254" s="20">
        <f>SUM(K252:K253)</f>
        <v>6633.5928000000004</v>
      </c>
      <c r="L254" s="170"/>
    </row>
    <row r="255" spans="1:14" ht="15" customHeight="1">
      <c r="A255" s="151">
        <v>61</v>
      </c>
      <c r="B255" s="145"/>
      <c r="C255" s="145" t="s">
        <v>884</v>
      </c>
      <c r="D255" s="145" t="s">
        <v>231</v>
      </c>
      <c r="E255" s="306" t="s">
        <v>377</v>
      </c>
      <c r="F255" s="242">
        <v>1.7230000000000001</v>
      </c>
      <c r="G255" s="65">
        <v>2.5489999999999999</v>
      </c>
      <c r="H255" s="35">
        <f>G255-F255</f>
        <v>0.82599999999999985</v>
      </c>
      <c r="I255" s="134">
        <v>4.5</v>
      </c>
      <c r="J255" s="37">
        <v>450</v>
      </c>
      <c r="K255" s="19">
        <f>SUM(H255*I255*J255)</f>
        <v>1672.6499999999996</v>
      </c>
      <c r="L255" s="170"/>
    </row>
    <row r="256" spans="1:14" ht="15" customHeight="1">
      <c r="A256" s="152"/>
      <c r="B256" s="832" t="s">
        <v>378</v>
      </c>
      <c r="C256" s="833"/>
      <c r="D256" s="834"/>
      <c r="E256" s="382"/>
      <c r="F256" s="244"/>
      <c r="G256" s="68"/>
      <c r="H256" s="38">
        <f>SUBTOTAL(9,H255:H255)</f>
        <v>0.82599999999999985</v>
      </c>
      <c r="I256" s="135"/>
      <c r="J256" s="40"/>
      <c r="K256" s="20">
        <f>SUBTOTAL(9,K255:K255)</f>
        <v>1672.6499999999996</v>
      </c>
      <c r="L256" s="170"/>
    </row>
    <row r="257" spans="1:15">
      <c r="A257" s="151">
        <v>62</v>
      </c>
      <c r="B257" s="145"/>
      <c r="C257" s="145" t="s">
        <v>885</v>
      </c>
      <c r="D257" s="145" t="s">
        <v>231</v>
      </c>
      <c r="E257" s="306" t="s">
        <v>379</v>
      </c>
      <c r="F257" s="242">
        <v>1.196</v>
      </c>
      <c r="G257" s="65">
        <v>1.895</v>
      </c>
      <c r="H257" s="35">
        <f>G257-F257</f>
        <v>0.69900000000000007</v>
      </c>
      <c r="I257" s="134">
        <v>5</v>
      </c>
      <c r="J257" s="37">
        <v>450</v>
      </c>
      <c r="K257" s="19">
        <f>SUM(H257*I257*J257)</f>
        <v>1572.75</v>
      </c>
      <c r="L257" s="188"/>
    </row>
    <row r="258" spans="1:15">
      <c r="A258" s="152"/>
      <c r="B258" s="832" t="s">
        <v>796</v>
      </c>
      <c r="C258" s="833"/>
      <c r="D258" s="834"/>
      <c r="E258" s="383"/>
      <c r="F258" s="244"/>
      <c r="G258" s="68"/>
      <c r="H258" s="38">
        <f>SUBTOTAL(9,H257:H257)</f>
        <v>0.69900000000000007</v>
      </c>
      <c r="I258" s="135"/>
      <c r="J258" s="40"/>
      <c r="K258" s="20">
        <f>SUBTOTAL(9,K257:K257)</f>
        <v>1572.75</v>
      </c>
      <c r="L258" s="170"/>
    </row>
    <row r="259" spans="1:15">
      <c r="A259" s="289">
        <v>63</v>
      </c>
      <c r="B259" s="109"/>
      <c r="C259" s="232" t="s">
        <v>381</v>
      </c>
      <c r="D259" s="109" t="s">
        <v>234</v>
      </c>
      <c r="E259" s="234" t="s">
        <v>382</v>
      </c>
      <c r="F259" s="235">
        <v>0.66100000000000003</v>
      </c>
      <c r="G259" s="235">
        <v>1.0580000000000001</v>
      </c>
      <c r="H259" s="195">
        <f>G259-F259</f>
        <v>0.39700000000000002</v>
      </c>
      <c r="I259" s="196">
        <v>4.5</v>
      </c>
      <c r="J259" s="197">
        <v>890</v>
      </c>
      <c r="K259" s="288">
        <f>SUM(H259*I259*J259)</f>
        <v>1589.9850000000001</v>
      </c>
      <c r="L259" s="328"/>
    </row>
    <row r="260" spans="1:15">
      <c r="A260" s="289"/>
      <c r="B260" s="109"/>
      <c r="C260" s="232" t="s">
        <v>381</v>
      </c>
      <c r="D260" s="109" t="s">
        <v>234</v>
      </c>
      <c r="E260" s="234"/>
      <c r="F260" s="235">
        <v>1.0580000000000001</v>
      </c>
      <c r="G260" s="235">
        <v>2.0289999999999999</v>
      </c>
      <c r="H260" s="195">
        <f>G260-F260</f>
        <v>0.97099999999999986</v>
      </c>
      <c r="I260" s="196">
        <v>4.5999999999999996</v>
      </c>
      <c r="J260" s="197">
        <v>385</v>
      </c>
      <c r="K260" s="288">
        <f>SUM(H260*I260*J260)</f>
        <v>1719.6409999999996</v>
      </c>
      <c r="L260" s="328"/>
    </row>
    <row r="261" spans="1:15">
      <c r="A261" s="204"/>
      <c r="B261" s="761" t="s">
        <v>797</v>
      </c>
      <c r="C261" s="762"/>
      <c r="D261" s="763"/>
      <c r="E261" s="236"/>
      <c r="F261" s="367"/>
      <c r="G261" s="367"/>
      <c r="H261" s="103">
        <f>SUBTOTAL(9,H259:H260)</f>
        <v>1.3679999999999999</v>
      </c>
      <c r="I261" s="104"/>
      <c r="J261" s="73"/>
      <c r="K261" s="73">
        <f>SUBTOTAL(9,K259:K260)</f>
        <v>3309.6259999999997</v>
      </c>
      <c r="L261" s="217"/>
      <c r="M261" s="74"/>
    </row>
    <row r="262" spans="1:15" ht="24">
      <c r="A262" s="827">
        <v>64</v>
      </c>
      <c r="B262" s="110"/>
      <c r="C262" s="110" t="s">
        <v>871</v>
      </c>
      <c r="D262" s="110" t="s">
        <v>231</v>
      </c>
      <c r="E262" s="306" t="s">
        <v>383</v>
      </c>
      <c r="F262" s="242">
        <v>0</v>
      </c>
      <c r="G262" s="65">
        <v>1.1000000000000001</v>
      </c>
      <c r="H262" s="35">
        <f t="shared" ref="H262:H266" si="17">G262-F262</f>
        <v>1.1000000000000001</v>
      </c>
      <c r="I262" s="134">
        <v>5.2</v>
      </c>
      <c r="J262" s="37">
        <v>450</v>
      </c>
      <c r="K262" s="19">
        <f t="shared" ref="K262:K266" si="18">SUM(H262*I262*J262)</f>
        <v>2574.0000000000005</v>
      </c>
      <c r="L262" s="188"/>
    </row>
    <row r="263" spans="1:15">
      <c r="A263" s="828"/>
      <c r="B263" s="241"/>
      <c r="C263" s="241" t="s">
        <v>871</v>
      </c>
      <c r="D263" s="241" t="s">
        <v>231</v>
      </c>
      <c r="E263" s="255"/>
      <c r="F263" s="242">
        <v>1.524</v>
      </c>
      <c r="G263" s="65">
        <v>3.3839999999999999</v>
      </c>
      <c r="H263" s="35">
        <f t="shared" si="17"/>
        <v>1.8599999999999999</v>
      </c>
      <c r="I263" s="134">
        <v>5</v>
      </c>
      <c r="J263" s="37">
        <v>450</v>
      </c>
      <c r="K263" s="19">
        <f t="shared" si="18"/>
        <v>4184.9999999999991</v>
      </c>
      <c r="L263" s="188"/>
    </row>
    <row r="264" spans="1:15">
      <c r="A264" s="828"/>
      <c r="B264" s="379"/>
      <c r="C264" s="241" t="s">
        <v>871</v>
      </c>
      <c r="D264" s="241" t="s">
        <v>231</v>
      </c>
      <c r="E264" s="255"/>
      <c r="F264" s="242">
        <v>3.625</v>
      </c>
      <c r="G264" s="65">
        <v>4.1980000000000004</v>
      </c>
      <c r="H264" s="35">
        <f t="shared" si="17"/>
        <v>0.5730000000000004</v>
      </c>
      <c r="I264" s="134">
        <v>5.3176265270506109</v>
      </c>
      <c r="J264" s="37">
        <v>1200</v>
      </c>
      <c r="K264" s="19">
        <f t="shared" si="18"/>
        <v>3656.4000000000028</v>
      </c>
      <c r="L264" s="188"/>
    </row>
    <row r="265" spans="1:15">
      <c r="A265" s="828"/>
      <c r="B265" s="241"/>
      <c r="C265" s="379" t="s">
        <v>871</v>
      </c>
      <c r="D265" s="241" t="s">
        <v>231</v>
      </c>
      <c r="E265" s="377"/>
      <c r="F265" s="242">
        <v>4.6859999999999999</v>
      </c>
      <c r="G265" s="65">
        <v>5.625</v>
      </c>
      <c r="H265" s="35">
        <f t="shared" si="17"/>
        <v>0.93900000000000006</v>
      </c>
      <c r="I265" s="134">
        <v>5</v>
      </c>
      <c r="J265" s="37">
        <v>450</v>
      </c>
      <c r="K265" s="19">
        <f t="shared" si="18"/>
        <v>2112.75</v>
      </c>
      <c r="L265" s="188"/>
    </row>
    <row r="266" spans="1:15">
      <c r="A266" s="828"/>
      <c r="B266" s="241"/>
      <c r="C266" s="384" t="s">
        <v>871</v>
      </c>
      <c r="D266" s="379" t="s">
        <v>231</v>
      </c>
      <c r="E266" s="253"/>
      <c r="F266" s="242">
        <v>5.625</v>
      </c>
      <c r="G266" s="65">
        <v>6.3490000000000002</v>
      </c>
      <c r="H266" s="35">
        <f t="shared" si="17"/>
        <v>0.7240000000000002</v>
      </c>
      <c r="I266" s="134">
        <v>4.8639502762430942</v>
      </c>
      <c r="J266" s="37">
        <v>450</v>
      </c>
      <c r="K266" s="19">
        <f t="shared" si="18"/>
        <v>1584.6750000000004</v>
      </c>
      <c r="L266" s="188"/>
    </row>
    <row r="267" spans="1:15">
      <c r="A267" s="363"/>
      <c r="B267" s="761" t="s">
        <v>384</v>
      </c>
      <c r="C267" s="762"/>
      <c r="D267" s="763"/>
      <c r="E267" s="243"/>
      <c r="F267" s="244"/>
      <c r="G267" s="68"/>
      <c r="H267" s="38">
        <f>SUBTOTAL(9,H262:H266)</f>
        <v>5.1960000000000006</v>
      </c>
      <c r="I267" s="135"/>
      <c r="J267" s="40"/>
      <c r="K267" s="20">
        <f>SUBTOTAL(9,K262:K266)</f>
        <v>14112.825000000004</v>
      </c>
      <c r="L267" s="170"/>
      <c r="O267" s="219"/>
    </row>
    <row r="268" spans="1:15" ht="15" customHeight="1">
      <c r="A268" s="476">
        <v>65</v>
      </c>
      <c r="B268" s="145"/>
      <c r="C268" s="145" t="s">
        <v>886</v>
      </c>
      <c r="D268" s="145" t="s">
        <v>231</v>
      </c>
      <c r="E268" s="306" t="s">
        <v>385</v>
      </c>
      <c r="F268" s="242">
        <v>2.129</v>
      </c>
      <c r="G268" s="65">
        <v>2.33</v>
      </c>
      <c r="H268" s="35">
        <f t="shared" ref="H268" si="19">G268-F268</f>
        <v>0.20100000000000007</v>
      </c>
      <c r="I268" s="134">
        <v>6</v>
      </c>
      <c r="J268" s="37">
        <v>1200</v>
      </c>
      <c r="K268" s="19">
        <f t="shared" ref="K268" si="20">SUM(H268*I268*J268)</f>
        <v>1447.2000000000005</v>
      </c>
      <c r="L268" s="170"/>
    </row>
    <row r="269" spans="1:15" ht="15" customHeight="1">
      <c r="A269" s="152"/>
      <c r="B269" s="761" t="s">
        <v>386</v>
      </c>
      <c r="C269" s="762"/>
      <c r="D269" s="763"/>
      <c r="E269" s="382"/>
      <c r="F269" s="244"/>
      <c r="G269" s="68"/>
      <c r="H269" s="38">
        <f>SUBTOTAL(9,H268:H268)</f>
        <v>0.20100000000000007</v>
      </c>
      <c r="I269" s="135"/>
      <c r="J269" s="40"/>
      <c r="K269" s="20">
        <f>SUBTOTAL(9,K268:K268)</f>
        <v>1447.2000000000005</v>
      </c>
      <c r="L269" s="170"/>
    </row>
    <row r="270" spans="1:15" ht="15" customHeight="1">
      <c r="A270" s="478">
        <v>66</v>
      </c>
      <c r="B270" s="14"/>
      <c r="C270" s="34" t="s">
        <v>387</v>
      </c>
      <c r="D270" s="14" t="s">
        <v>182</v>
      </c>
      <c r="E270" s="338" t="s">
        <v>388</v>
      </c>
      <c r="F270" s="65">
        <v>4.3810000000000002</v>
      </c>
      <c r="G270" s="242">
        <v>4.9630000000000001</v>
      </c>
      <c r="H270" s="35">
        <f>G270-F270</f>
        <v>0.58199999999999985</v>
      </c>
      <c r="I270" s="36">
        <v>5.0999999999999996</v>
      </c>
      <c r="J270" s="37">
        <v>778</v>
      </c>
      <c r="K270" s="19">
        <f>SUM(H270*I270*J270)</f>
        <v>2309.2595999999994</v>
      </c>
      <c r="L270" s="170"/>
    </row>
    <row r="271" spans="1:15" ht="15" customHeight="1">
      <c r="A271" s="479"/>
      <c r="B271" s="761" t="s">
        <v>389</v>
      </c>
      <c r="C271" s="762"/>
      <c r="D271" s="763"/>
      <c r="E271" s="227"/>
      <c r="F271" s="68"/>
      <c r="G271" s="68"/>
      <c r="H271" s="38">
        <f>SUM(H270:H270)</f>
        <v>0.58199999999999985</v>
      </c>
      <c r="I271" s="39"/>
      <c r="J271" s="40"/>
      <c r="K271" s="20">
        <f>SUM(K270:K270)</f>
        <v>2309.2595999999994</v>
      </c>
      <c r="L271" s="217"/>
      <c r="M271" s="724"/>
    </row>
    <row r="272" spans="1:15" s="46" customFormat="1" ht="15" customHeight="1">
      <c r="A272" s="545"/>
      <c r="B272" s="546"/>
      <c r="C272" s="547"/>
      <c r="D272" s="546"/>
      <c r="E272" s="157"/>
      <c r="F272" s="548"/>
      <c r="G272" s="548"/>
      <c r="H272" s="548"/>
      <c r="I272" s="549"/>
      <c r="J272" s="550"/>
      <c r="K272" s="295"/>
      <c r="L272" s="535"/>
    </row>
    <row r="273" spans="1:22" s="46" customFormat="1" ht="15" customHeight="1">
      <c r="A273" s="214"/>
      <c r="B273" s="97"/>
      <c r="C273" s="298"/>
      <c r="D273" s="97"/>
      <c r="E273" s="157"/>
      <c r="F273" s="158"/>
      <c r="G273" s="158"/>
      <c r="H273" s="158"/>
      <c r="I273" s="159"/>
      <c r="J273" s="160"/>
      <c r="K273" s="299"/>
      <c r="L273" s="535"/>
    </row>
    <row r="274" spans="1:22" s="46" customFormat="1" ht="15" customHeight="1" thickBot="1">
      <c r="A274" s="839">
        <v>10</v>
      </c>
      <c r="B274" s="840"/>
      <c r="C274" s="840"/>
      <c r="D274" s="840"/>
      <c r="E274" s="840"/>
      <c r="F274" s="840"/>
      <c r="G274" s="840"/>
      <c r="H274" s="840"/>
      <c r="I274" s="840"/>
      <c r="J274" s="840"/>
      <c r="K274" s="840"/>
      <c r="L274" s="535"/>
    </row>
    <row r="275" spans="1:22" ht="36">
      <c r="A275" s="163" t="s">
        <v>164</v>
      </c>
      <c r="B275" s="164" t="s">
        <v>165</v>
      </c>
      <c r="C275" s="165" t="s">
        <v>166</v>
      </c>
      <c r="D275" s="166" t="s">
        <v>167</v>
      </c>
      <c r="E275" s="165" t="s">
        <v>168</v>
      </c>
      <c r="F275" s="807" t="s">
        <v>169</v>
      </c>
      <c r="G275" s="808"/>
      <c r="H275" s="167" t="s">
        <v>170</v>
      </c>
      <c r="I275" s="168" t="s">
        <v>171</v>
      </c>
      <c r="J275" s="169" t="s">
        <v>172</v>
      </c>
      <c r="K275" s="333" t="s">
        <v>173</v>
      </c>
      <c r="L275" s="170"/>
    </row>
    <row r="276" spans="1:22" ht="15.2" customHeight="1" thickBot="1">
      <c r="A276" s="171" t="s">
        <v>174</v>
      </c>
      <c r="B276" s="172"/>
      <c r="C276" s="173"/>
      <c r="D276" s="174"/>
      <c r="E276" s="175"/>
      <c r="F276" s="176" t="s">
        <v>175</v>
      </c>
      <c r="G276" s="177" t="s">
        <v>176</v>
      </c>
      <c r="H276" s="178" t="s">
        <v>177</v>
      </c>
      <c r="I276" s="179" t="s">
        <v>178</v>
      </c>
      <c r="J276" s="180" t="s">
        <v>179</v>
      </c>
      <c r="K276" s="334" t="s">
        <v>180</v>
      </c>
      <c r="L276" s="170"/>
    </row>
    <row r="277" spans="1:22" ht="4.1500000000000004" customHeight="1">
      <c r="A277" s="433"/>
      <c r="B277" s="182"/>
      <c r="C277" s="183"/>
      <c r="D277" s="182"/>
      <c r="E277" s="184"/>
      <c r="F277" s="185"/>
      <c r="G277" s="185"/>
      <c r="H277" s="185"/>
      <c r="I277" s="186"/>
      <c r="J277" s="183"/>
      <c r="K277" s="187"/>
      <c r="L277" s="170"/>
    </row>
    <row r="278" spans="1:22" ht="15" customHeight="1">
      <c r="A278" s="470">
        <v>67</v>
      </c>
      <c r="B278" s="153"/>
      <c r="C278" s="77" t="s">
        <v>390</v>
      </c>
      <c r="D278" s="78" t="s">
        <v>187</v>
      </c>
      <c r="E278" s="85" t="s">
        <v>391</v>
      </c>
      <c r="F278" s="80">
        <v>3.1419999999999999</v>
      </c>
      <c r="G278" s="80">
        <v>4.1319999999999997</v>
      </c>
      <c r="H278" s="80">
        <v>0.98099999999999998</v>
      </c>
      <c r="I278" s="81">
        <v>6</v>
      </c>
      <c r="J278" s="82">
        <v>270</v>
      </c>
      <c r="K278" s="19">
        <f>SUM(H278*I278*J278*1.21)</f>
        <v>1922.9562000000001</v>
      </c>
      <c r="L278" s="170"/>
    </row>
    <row r="279" spans="1:22" ht="15" customHeight="1">
      <c r="A279" s="471"/>
      <c r="B279" s="78"/>
      <c r="C279" s="77" t="s">
        <v>390</v>
      </c>
      <c r="D279" s="78" t="s">
        <v>187</v>
      </c>
      <c r="E279" s="91" t="s">
        <v>392</v>
      </c>
      <c r="F279" s="80">
        <v>4.859</v>
      </c>
      <c r="G279" s="80">
        <v>6.0129999999999999</v>
      </c>
      <c r="H279" s="80">
        <v>1.1539999999999999</v>
      </c>
      <c r="I279" s="81">
        <v>5.5</v>
      </c>
      <c r="J279" s="82">
        <v>550</v>
      </c>
      <c r="K279" s="19">
        <f>SUM(H279*I279*J279*1.21)</f>
        <v>4223.9285</v>
      </c>
      <c r="L279" s="170"/>
    </row>
    <row r="280" spans="1:22" ht="15" customHeight="1">
      <c r="A280" s="205"/>
      <c r="B280" s="761" t="s">
        <v>393</v>
      </c>
      <c r="C280" s="762"/>
      <c r="D280" s="763"/>
      <c r="E280" s="149"/>
      <c r="F280" s="88"/>
      <c r="G280" s="88"/>
      <c r="H280" s="86">
        <f>SUBTOTAL(9,H278:H279)</f>
        <v>2.1349999999999998</v>
      </c>
      <c r="I280" s="89"/>
      <c r="J280" s="90"/>
      <c r="K280" s="20">
        <f>SUBTOTAL(9,K278:K279)</f>
        <v>6146.8847000000005</v>
      </c>
      <c r="L280" s="170"/>
    </row>
    <row r="281" spans="1:22" ht="15" customHeight="1">
      <c r="A281" s="820">
        <v>68</v>
      </c>
      <c r="B281" s="125"/>
      <c r="C281" s="14" t="s">
        <v>394</v>
      </c>
      <c r="D281" s="60" t="s">
        <v>200</v>
      </c>
      <c r="E281" s="64" t="s">
        <v>1067</v>
      </c>
      <c r="F281" s="65">
        <v>0</v>
      </c>
      <c r="G281" s="65">
        <v>6.7510000000000003</v>
      </c>
      <c r="H281" s="35">
        <f>SUM(G281-F281)</f>
        <v>6.7510000000000003</v>
      </c>
      <c r="I281" s="105">
        <v>5.0999999999999996</v>
      </c>
      <c r="J281" s="106">
        <v>400</v>
      </c>
      <c r="K281" s="19">
        <f>SUM(H281*I281*J281)</f>
        <v>13772.039999999999</v>
      </c>
      <c r="L281" s="784"/>
      <c r="M281" s="785"/>
      <c r="N281" s="785"/>
      <c r="O281" s="785"/>
      <c r="P281" s="785"/>
      <c r="Q281" s="785"/>
      <c r="R281" s="218"/>
      <c r="S281" s="218"/>
      <c r="T281" s="218"/>
      <c r="U281" s="218"/>
      <c r="V281" s="218"/>
    </row>
    <row r="282" spans="1:22" ht="15" customHeight="1">
      <c r="A282" s="821"/>
      <c r="B282" s="796" t="s">
        <v>799</v>
      </c>
      <c r="C282" s="797"/>
      <c r="D282" s="798"/>
      <c r="E282" s="67"/>
      <c r="F282" s="68"/>
      <c r="G282" s="68"/>
      <c r="H282" s="38">
        <f>SUM(H281)</f>
        <v>6.7510000000000003</v>
      </c>
      <c r="I282" s="107"/>
      <c r="J282" s="108"/>
      <c r="K282" s="20">
        <f>SUM(K281)</f>
        <v>13772.039999999999</v>
      </c>
      <c r="L282" s="786"/>
      <c r="M282" s="785"/>
      <c r="N282" s="785"/>
      <c r="O282" s="785"/>
      <c r="P282" s="785"/>
      <c r="Q282" s="785"/>
    </row>
    <row r="283" spans="1:22" ht="24">
      <c r="A283" s="827">
        <v>69</v>
      </c>
      <c r="B283" s="110"/>
      <c r="C283" s="110" t="s">
        <v>887</v>
      </c>
      <c r="D283" s="110" t="s">
        <v>231</v>
      </c>
      <c r="E283" s="306" t="s">
        <v>395</v>
      </c>
      <c r="F283" s="242">
        <v>1.2969999999999999</v>
      </c>
      <c r="G283" s="65">
        <v>1.742</v>
      </c>
      <c r="H283" s="35">
        <f>G283-F283</f>
        <v>0.44500000000000006</v>
      </c>
      <c r="I283" s="134">
        <v>5.9595505617977524</v>
      </c>
      <c r="J283" s="37">
        <v>1200</v>
      </c>
      <c r="K283" s="19">
        <f>SUM(H283*I283*J283)</f>
        <v>3182.4</v>
      </c>
      <c r="L283" s="170"/>
    </row>
    <row r="284" spans="1:22">
      <c r="A284" s="828">
        <v>20</v>
      </c>
      <c r="B284" s="254"/>
      <c r="C284" s="254" t="s">
        <v>887</v>
      </c>
      <c r="D284" s="254" t="s">
        <v>231</v>
      </c>
      <c r="E284" s="255"/>
      <c r="F284" s="242">
        <v>1.742</v>
      </c>
      <c r="G284" s="65">
        <v>2.472</v>
      </c>
      <c r="H284" s="35">
        <f>G284-F284</f>
        <v>0.73</v>
      </c>
      <c r="I284" s="134">
        <v>5.2376712328767123</v>
      </c>
      <c r="J284" s="37">
        <v>270</v>
      </c>
      <c r="K284" s="19">
        <f>SUM(H284*I284*J284)</f>
        <v>1032.345</v>
      </c>
      <c r="L284" s="170"/>
    </row>
    <row r="285" spans="1:22">
      <c r="A285" s="337"/>
      <c r="B285" s="796" t="s">
        <v>396</v>
      </c>
      <c r="C285" s="797"/>
      <c r="D285" s="798"/>
      <c r="E285" s="385"/>
      <c r="F285" s="244"/>
      <c r="G285" s="68"/>
      <c r="H285" s="38">
        <f>SUBTOTAL(9,H283:H284)</f>
        <v>1.175</v>
      </c>
      <c r="I285" s="135"/>
      <c r="J285" s="40"/>
      <c r="K285" s="20">
        <f>SUBTOTAL(9,K283:K284)</f>
        <v>4214.7449999999999</v>
      </c>
      <c r="L285" s="170"/>
    </row>
    <row r="286" spans="1:22">
      <c r="A286" s="222">
        <v>70</v>
      </c>
      <c r="B286" s="27"/>
      <c r="C286" s="41" t="s">
        <v>397</v>
      </c>
      <c r="D286" s="14" t="s">
        <v>182</v>
      </c>
      <c r="E286" s="55" t="s">
        <v>398</v>
      </c>
      <c r="F286" s="26">
        <v>6.3710000000000004</v>
      </c>
      <c r="G286" s="26">
        <v>6.42</v>
      </c>
      <c r="H286" s="26">
        <f>G286-F286</f>
        <v>4.8999999999999488E-2</v>
      </c>
      <c r="I286" s="131">
        <v>5.6</v>
      </c>
      <c r="J286" s="41">
        <v>385</v>
      </c>
      <c r="K286" s="19">
        <f>SUM(H286*I286*J286)</f>
        <v>105.64399999999888</v>
      </c>
      <c r="L286" s="170"/>
    </row>
    <row r="287" spans="1:22">
      <c r="A287" s="206"/>
      <c r="B287" s="41"/>
      <c r="C287" s="41" t="s">
        <v>397</v>
      </c>
      <c r="D287" s="14" t="s">
        <v>182</v>
      </c>
      <c r="E287" s="55" t="s">
        <v>399</v>
      </c>
      <c r="F287" s="26">
        <v>6.42</v>
      </c>
      <c r="G287" s="26">
        <v>7.4779999999999998</v>
      </c>
      <c r="H287" s="26">
        <f>G287-F287</f>
        <v>1.0579999999999998</v>
      </c>
      <c r="I287" s="131">
        <v>5.6</v>
      </c>
      <c r="J287" s="41">
        <v>385</v>
      </c>
      <c r="K287" s="19">
        <f>SUM(H287*I287*J287)</f>
        <v>2281.0479999999993</v>
      </c>
      <c r="L287" s="170"/>
    </row>
    <row r="288" spans="1:22">
      <c r="A288" s="207"/>
      <c r="B288" s="796" t="s">
        <v>400</v>
      </c>
      <c r="C288" s="797"/>
      <c r="D288" s="798"/>
      <c r="E288" s="56"/>
      <c r="F288" s="29"/>
      <c r="G288" s="29"/>
      <c r="H288" s="29">
        <f>SUM(H287:H287)</f>
        <v>1.0579999999999998</v>
      </c>
      <c r="I288" s="142"/>
      <c r="J288" s="141"/>
      <c r="K288" s="20">
        <f>SUM(K286:K287)</f>
        <v>2386.6919999999982</v>
      </c>
      <c r="L288" s="217"/>
      <c r="M288" s="74"/>
    </row>
    <row r="289" spans="1:14">
      <c r="A289" s="208">
        <v>71</v>
      </c>
      <c r="B289" s="102"/>
      <c r="C289" s="110" t="s">
        <v>798</v>
      </c>
      <c r="D289" s="102" t="s">
        <v>234</v>
      </c>
      <c r="E289" s="231" t="s">
        <v>401</v>
      </c>
      <c r="F289" s="237">
        <v>0</v>
      </c>
      <c r="G289" s="237">
        <v>1.355</v>
      </c>
      <c r="H289" s="198">
        <f>G289-F289</f>
        <v>1.355</v>
      </c>
      <c r="I289" s="199">
        <v>3.5</v>
      </c>
      <c r="J289" s="201">
        <v>385</v>
      </c>
      <c r="K289" s="111">
        <f>SUM(H289*I289*J289)</f>
        <v>1825.8625</v>
      </c>
      <c r="L289" s="188"/>
    </row>
    <row r="290" spans="1:14">
      <c r="A290" s="209"/>
      <c r="B290" s="102"/>
      <c r="C290" s="110" t="s">
        <v>798</v>
      </c>
      <c r="D290" s="102" t="s">
        <v>234</v>
      </c>
      <c r="E290" s="231"/>
      <c r="F290" s="237">
        <v>1.355</v>
      </c>
      <c r="G290" s="237">
        <v>1.6579999999999999</v>
      </c>
      <c r="H290" s="198">
        <f>G290-F290</f>
        <v>0.30299999999999994</v>
      </c>
      <c r="I290" s="199">
        <v>4</v>
      </c>
      <c r="J290" s="201">
        <v>890</v>
      </c>
      <c r="K290" s="111">
        <f>SUM(H290*I290*J290)</f>
        <v>1078.6799999999998</v>
      </c>
      <c r="L290" s="188"/>
    </row>
    <row r="291" spans="1:14">
      <c r="A291" s="209"/>
      <c r="B291" s="102"/>
      <c r="C291" s="110" t="s">
        <v>798</v>
      </c>
      <c r="D291" s="102" t="s">
        <v>234</v>
      </c>
      <c r="E291" s="231"/>
      <c r="F291" s="237">
        <v>1.6579999999999999</v>
      </c>
      <c r="G291" s="237">
        <v>5.8659999999999997</v>
      </c>
      <c r="H291" s="198">
        <f>G291-F291</f>
        <v>4.2080000000000002</v>
      </c>
      <c r="I291" s="199">
        <v>4.4000000000000004</v>
      </c>
      <c r="J291" s="201">
        <v>385</v>
      </c>
      <c r="K291" s="111">
        <f>SUM(H291*I291*J291)</f>
        <v>7128.3520000000017</v>
      </c>
      <c r="L291" s="188"/>
    </row>
    <row r="292" spans="1:14">
      <c r="A292" s="210"/>
      <c r="B292" s="796" t="s">
        <v>800</v>
      </c>
      <c r="C292" s="797"/>
      <c r="D292" s="798"/>
      <c r="E292" s="236"/>
      <c r="F292" s="367"/>
      <c r="G292" s="367"/>
      <c r="H292" s="103">
        <f>SUBTOTAL(9,H289:H291)</f>
        <v>5.8659999999999997</v>
      </c>
      <c r="I292" s="104"/>
      <c r="J292" s="73"/>
      <c r="K292" s="73">
        <f>SUBTOTAL(9,K289:K291)</f>
        <v>10032.894500000002</v>
      </c>
      <c r="L292" s="170"/>
    </row>
    <row r="293" spans="1:14">
      <c r="A293" s="222">
        <v>72</v>
      </c>
      <c r="B293" s="14"/>
      <c r="C293" s="34" t="s">
        <v>402</v>
      </c>
      <c r="D293" s="14" t="s">
        <v>194</v>
      </c>
      <c r="E293" s="240" t="s">
        <v>403</v>
      </c>
      <c r="F293" s="65">
        <v>0.54</v>
      </c>
      <c r="G293" s="65">
        <v>1.5269999999999999</v>
      </c>
      <c r="H293" s="35">
        <f>G293-F293</f>
        <v>0.98699999999999988</v>
      </c>
      <c r="I293" s="134">
        <v>4.5</v>
      </c>
      <c r="J293" s="37">
        <v>400</v>
      </c>
      <c r="K293" s="19">
        <f>SUM(H293*I293*J293)</f>
        <v>1776.6</v>
      </c>
      <c r="L293" s="188"/>
    </row>
    <row r="294" spans="1:14">
      <c r="A294" s="114"/>
      <c r="B294" s="14"/>
      <c r="C294" s="34" t="s">
        <v>402</v>
      </c>
      <c r="D294" s="14" t="s">
        <v>194</v>
      </c>
      <c r="E294" s="227"/>
      <c r="F294" s="65">
        <v>1.5269999999999999</v>
      </c>
      <c r="G294" s="65">
        <v>2.5419999999999998</v>
      </c>
      <c r="H294" s="35">
        <f>G294-F294</f>
        <v>1.0149999999999999</v>
      </c>
      <c r="I294" s="134">
        <v>4.5</v>
      </c>
      <c r="J294" s="37">
        <v>500</v>
      </c>
      <c r="K294" s="19">
        <f>SUM(H294*I294*J294)</f>
        <v>2283.75</v>
      </c>
      <c r="L294" s="188"/>
    </row>
    <row r="295" spans="1:14">
      <c r="A295" s="114"/>
      <c r="B295" s="14"/>
      <c r="C295" s="34" t="s">
        <v>402</v>
      </c>
      <c r="D295" s="14" t="s">
        <v>194</v>
      </c>
      <c r="E295" s="342"/>
      <c r="F295" s="65">
        <v>2.5419999999999998</v>
      </c>
      <c r="G295" s="65">
        <v>3.7080000000000002</v>
      </c>
      <c r="H295" s="35">
        <f>G295-F295</f>
        <v>1.1660000000000004</v>
      </c>
      <c r="I295" s="134">
        <v>4.5</v>
      </c>
      <c r="J295" s="37">
        <v>400</v>
      </c>
      <c r="K295" s="19">
        <f>SUM(H295*I295*J295)</f>
        <v>2098.8000000000006</v>
      </c>
      <c r="L295" s="188"/>
    </row>
    <row r="296" spans="1:14">
      <c r="A296" s="223"/>
      <c r="B296" s="796" t="s">
        <v>404</v>
      </c>
      <c r="C296" s="797"/>
      <c r="D296" s="798"/>
      <c r="E296" s="227"/>
      <c r="F296" s="65"/>
      <c r="G296" s="65"/>
      <c r="H296" s="38">
        <f>SUM(H293:H295)</f>
        <v>3.1680000000000001</v>
      </c>
      <c r="I296" s="134"/>
      <c r="J296" s="37"/>
      <c r="K296" s="20">
        <f>SUBTOTAL(9,K293:K295)</f>
        <v>6159.1500000000005</v>
      </c>
      <c r="L296" s="170"/>
    </row>
    <row r="297" spans="1:14" ht="15" customHeight="1">
      <c r="A297" s="827">
        <v>73</v>
      </c>
      <c r="B297" s="145"/>
      <c r="C297" s="145" t="s">
        <v>801</v>
      </c>
      <c r="D297" s="145" t="s">
        <v>231</v>
      </c>
      <c r="E297" s="376" t="s">
        <v>405</v>
      </c>
      <c r="F297" s="242">
        <v>0.7</v>
      </c>
      <c r="G297" s="65">
        <v>1.603</v>
      </c>
      <c r="H297" s="35">
        <f>G297-F297</f>
        <v>0.90300000000000002</v>
      </c>
      <c r="I297" s="134">
        <v>4</v>
      </c>
      <c r="J297" s="37">
        <v>450</v>
      </c>
      <c r="K297" s="19">
        <f>SUM(H297*I297*J297)</f>
        <v>1625.4</v>
      </c>
      <c r="L297" s="170"/>
    </row>
    <row r="298" spans="1:14" ht="15" customHeight="1">
      <c r="A298" s="828">
        <v>22</v>
      </c>
      <c r="B298" s="241"/>
      <c r="C298" s="145" t="s">
        <v>801</v>
      </c>
      <c r="D298" s="241" t="s">
        <v>231</v>
      </c>
      <c r="E298" s="255"/>
      <c r="F298" s="242">
        <v>1.603</v>
      </c>
      <c r="G298" s="65">
        <v>2.0299999999999998</v>
      </c>
      <c r="H298" s="35">
        <f>G298-F298</f>
        <v>0.42699999999999982</v>
      </c>
      <c r="I298" s="134">
        <v>4.5418994413407825</v>
      </c>
      <c r="J298" s="37">
        <v>750</v>
      </c>
      <c r="K298" s="19">
        <f>SUM(H298*I298*J298)</f>
        <v>1454.543296089385</v>
      </c>
      <c r="L298" s="170"/>
    </row>
    <row r="299" spans="1:14" ht="15" customHeight="1">
      <c r="A299" s="828">
        <v>22</v>
      </c>
      <c r="B299" s="241"/>
      <c r="C299" s="145" t="s">
        <v>801</v>
      </c>
      <c r="D299" s="241" t="s">
        <v>231</v>
      </c>
      <c r="E299" s="255"/>
      <c r="F299" s="242">
        <v>2.0299999999999998</v>
      </c>
      <c r="G299" s="65">
        <v>2.319</v>
      </c>
      <c r="H299" s="35">
        <f>G299-F299</f>
        <v>0.28900000000000015</v>
      </c>
      <c r="I299" s="134">
        <v>4.5418994413407825</v>
      </c>
      <c r="J299" s="37">
        <v>450</v>
      </c>
      <c r="K299" s="19">
        <f>SUM(H299*I299*J299)</f>
        <v>590.67402234636904</v>
      </c>
      <c r="L299" s="170"/>
    </row>
    <row r="300" spans="1:14" ht="15" customHeight="1">
      <c r="A300" s="828">
        <v>22</v>
      </c>
      <c r="B300" s="254"/>
      <c r="C300" s="110" t="s">
        <v>801</v>
      </c>
      <c r="D300" s="254" t="s">
        <v>231</v>
      </c>
      <c r="E300" s="362"/>
      <c r="F300" s="242">
        <v>2.319</v>
      </c>
      <c r="G300" s="65">
        <v>3.1859999999999999</v>
      </c>
      <c r="H300" s="35">
        <f>G300-F300</f>
        <v>0.86699999999999999</v>
      </c>
      <c r="I300" s="134">
        <v>4.9826989619377162</v>
      </c>
      <c r="J300" s="37">
        <v>450</v>
      </c>
      <c r="K300" s="19">
        <f>SUM(H300*I300*J300)</f>
        <v>1944.0000000000002</v>
      </c>
      <c r="L300" s="170"/>
    </row>
    <row r="301" spans="1:14" ht="15" customHeight="1">
      <c r="A301" s="363"/>
      <c r="B301" s="796" t="s">
        <v>406</v>
      </c>
      <c r="C301" s="797"/>
      <c r="D301" s="798"/>
      <c r="E301" s="364"/>
      <c r="F301" s="244"/>
      <c r="G301" s="68"/>
      <c r="H301" s="38">
        <f>SUBTOTAL(9,H297:H300)</f>
        <v>2.4859999999999998</v>
      </c>
      <c r="I301" s="135"/>
      <c r="J301" s="40"/>
      <c r="K301" s="20">
        <f>SUBTOTAL(9,K297:K300)</f>
        <v>5614.617318435754</v>
      </c>
      <c r="L301" s="170"/>
    </row>
    <row r="302" spans="1:14">
      <c r="A302" s="222">
        <v>74</v>
      </c>
      <c r="B302" s="14"/>
      <c r="C302" s="34" t="s">
        <v>407</v>
      </c>
      <c r="D302" s="14" t="s">
        <v>199</v>
      </c>
      <c r="E302" s="64" t="s">
        <v>408</v>
      </c>
      <c r="F302" s="65">
        <v>2.944</v>
      </c>
      <c r="G302" s="65">
        <v>4.1619999999999999</v>
      </c>
      <c r="H302" s="35">
        <f>G302-F302</f>
        <v>1.218</v>
      </c>
      <c r="I302" s="134">
        <v>4.5</v>
      </c>
      <c r="J302" s="37">
        <v>480</v>
      </c>
      <c r="K302" s="19">
        <f>SUM(H302*I302*J302)</f>
        <v>2630.88</v>
      </c>
      <c r="L302" s="170"/>
    </row>
    <row r="303" spans="1:14">
      <c r="A303" s="114" t="s">
        <v>409</v>
      </c>
      <c r="B303" s="14"/>
      <c r="C303" s="34" t="s">
        <v>407</v>
      </c>
      <c r="D303" s="14" t="s">
        <v>199</v>
      </c>
      <c r="E303" s="64" t="s">
        <v>410</v>
      </c>
      <c r="F303" s="65">
        <v>5.032</v>
      </c>
      <c r="G303" s="65">
        <v>8.6319999999999997</v>
      </c>
      <c r="H303" s="35">
        <f>G303-F303</f>
        <v>3.5999999999999996</v>
      </c>
      <c r="I303" s="134">
        <v>4.5</v>
      </c>
      <c r="J303" s="37">
        <v>480</v>
      </c>
      <c r="K303" s="19">
        <f>SUM(H303*I303*J303)</f>
        <v>7776</v>
      </c>
      <c r="L303" s="319"/>
      <c r="M303" s="224"/>
      <c r="N303" s="224"/>
    </row>
    <row r="304" spans="1:14">
      <c r="A304" s="223"/>
      <c r="B304" s="796" t="s">
        <v>411</v>
      </c>
      <c r="C304" s="797"/>
      <c r="D304" s="798"/>
      <c r="E304" s="229"/>
      <c r="F304" s="65"/>
      <c r="G304" s="65"/>
      <c r="H304" s="38">
        <f>SUM(H302:H303)</f>
        <v>4.8179999999999996</v>
      </c>
      <c r="I304" s="134"/>
      <c r="J304" s="37"/>
      <c r="K304" s="20">
        <f>SUM(K302:K303)</f>
        <v>10406.880000000001</v>
      </c>
      <c r="L304" s="217"/>
      <c r="M304" s="74"/>
    </row>
    <row r="305" spans="1:13">
      <c r="A305" s="559">
        <v>75</v>
      </c>
      <c r="B305" s="109"/>
      <c r="C305" s="232" t="s">
        <v>415</v>
      </c>
      <c r="D305" s="118" t="s">
        <v>234</v>
      </c>
      <c r="E305" s="234" t="s">
        <v>416</v>
      </c>
      <c r="F305" s="235">
        <v>4.4999999999999998E-2</v>
      </c>
      <c r="G305" s="235">
        <v>0.94500000000000006</v>
      </c>
      <c r="H305" s="195">
        <v>0.9</v>
      </c>
      <c r="I305" s="196">
        <v>5.4</v>
      </c>
      <c r="J305" s="197">
        <v>385</v>
      </c>
      <c r="K305" s="288">
        <f>SUM(H305*I305*J305)</f>
        <v>1871.1000000000001</v>
      </c>
      <c r="L305" s="217"/>
      <c r="M305" s="724"/>
    </row>
    <row r="306" spans="1:13">
      <c r="A306" s="404"/>
      <c r="B306" s="551"/>
      <c r="C306" s="552"/>
      <c r="D306" s="120"/>
      <c r="E306" s="553"/>
      <c r="F306" s="554"/>
      <c r="G306" s="554"/>
      <c r="H306" s="555"/>
      <c r="I306" s="556"/>
      <c r="J306" s="557"/>
      <c r="K306" s="558"/>
      <c r="L306" s="170"/>
    </row>
    <row r="307" spans="1:13">
      <c r="A307" s="300"/>
      <c r="B307" s="835"/>
      <c r="C307" s="836"/>
      <c r="D307" s="836"/>
      <c r="E307" s="368"/>
      <c r="F307" s="375"/>
      <c r="G307" s="375"/>
      <c r="H307" s="121"/>
      <c r="I307" s="122"/>
      <c r="J307" s="123"/>
      <c r="K307" s="123"/>
      <c r="L307" s="170"/>
    </row>
    <row r="308" spans="1:13" ht="15.75" thickBot="1">
      <c r="A308" s="839">
        <v>11</v>
      </c>
      <c r="B308" s="848"/>
      <c r="C308" s="848"/>
      <c r="D308" s="848"/>
      <c r="E308" s="848"/>
      <c r="F308" s="848"/>
      <c r="G308" s="848"/>
      <c r="H308" s="848"/>
      <c r="I308" s="848"/>
      <c r="J308" s="848"/>
      <c r="K308" s="848"/>
      <c r="L308" s="170"/>
    </row>
    <row r="309" spans="1:13" ht="36">
      <c r="A309" s="164" t="s">
        <v>164</v>
      </c>
      <c r="B309" s="166" t="s">
        <v>165</v>
      </c>
      <c r="C309" s="166" t="s">
        <v>166</v>
      </c>
      <c r="D309" s="166" t="s">
        <v>167</v>
      </c>
      <c r="E309" s="166" t="s">
        <v>168</v>
      </c>
      <c r="F309" s="847" t="s">
        <v>169</v>
      </c>
      <c r="G309" s="847"/>
      <c r="H309" s="598" t="s">
        <v>170</v>
      </c>
      <c r="I309" s="168" t="s">
        <v>171</v>
      </c>
      <c r="J309" s="169" t="s">
        <v>172</v>
      </c>
      <c r="K309" s="333" t="s">
        <v>173</v>
      </c>
      <c r="L309" s="170"/>
    </row>
    <row r="310" spans="1:13" ht="15.2" customHeight="1" thickBot="1">
      <c r="A310" s="171" t="s">
        <v>174</v>
      </c>
      <c r="B310" s="172"/>
      <c r="C310" s="173"/>
      <c r="D310" s="174"/>
      <c r="E310" s="175"/>
      <c r="F310" s="176" t="s">
        <v>175</v>
      </c>
      <c r="G310" s="177" t="s">
        <v>176</v>
      </c>
      <c r="H310" s="178" t="s">
        <v>177</v>
      </c>
      <c r="I310" s="179" t="s">
        <v>178</v>
      </c>
      <c r="J310" s="180" t="s">
        <v>179</v>
      </c>
      <c r="K310" s="334" t="s">
        <v>180</v>
      </c>
      <c r="L310" s="170"/>
    </row>
    <row r="311" spans="1:13" ht="4.1500000000000004" customHeight="1">
      <c r="A311" s="433"/>
      <c r="B311" s="182"/>
      <c r="C311" s="183"/>
      <c r="D311" s="182"/>
      <c r="E311" s="184"/>
      <c r="F311" s="185"/>
      <c r="G311" s="185"/>
      <c r="H311" s="185"/>
      <c r="I311" s="186"/>
      <c r="J311" s="183"/>
      <c r="K311" s="187"/>
      <c r="L311" s="170"/>
    </row>
    <row r="312" spans="1:13" ht="15" customHeight="1">
      <c r="A312" s="289"/>
      <c r="B312" s="109"/>
      <c r="C312" s="232" t="s">
        <v>415</v>
      </c>
      <c r="D312" s="118" t="s">
        <v>234</v>
      </c>
      <c r="E312" s="234" t="s">
        <v>418</v>
      </c>
      <c r="F312" s="235">
        <v>3.3639999999999999</v>
      </c>
      <c r="G312" s="235">
        <v>3.5819999999999999</v>
      </c>
      <c r="H312" s="195">
        <v>0.218</v>
      </c>
      <c r="I312" s="196">
        <v>5.2</v>
      </c>
      <c r="J312" s="197">
        <v>890</v>
      </c>
      <c r="K312" s="288">
        <f>SUM(H312*I312*J312)</f>
        <v>1008.904</v>
      </c>
      <c r="L312" s="170"/>
    </row>
    <row r="313" spans="1:13" ht="15" customHeight="1">
      <c r="A313" s="204"/>
      <c r="B313" s="829" t="s">
        <v>807</v>
      </c>
      <c r="C313" s="830"/>
      <c r="D313" s="831"/>
      <c r="E313" s="236"/>
      <c r="F313" s="237"/>
      <c r="G313" s="237"/>
      <c r="H313" s="103">
        <f>SUBTOTAL(9,H305:H312)</f>
        <v>1.1180000000000001</v>
      </c>
      <c r="I313" s="104"/>
      <c r="J313" s="73"/>
      <c r="K313" s="73">
        <f>SUBTOTAL(9,K305:K312)</f>
        <v>2880.0039999999999</v>
      </c>
      <c r="L313" s="170"/>
    </row>
    <row r="314" spans="1:13" ht="15" customHeight="1">
      <c r="A314" s="470">
        <v>76</v>
      </c>
      <c r="B314" s="78"/>
      <c r="C314" s="77" t="s">
        <v>419</v>
      </c>
      <c r="D314" s="78" t="s">
        <v>187</v>
      </c>
      <c r="E314" s="79" t="s">
        <v>420</v>
      </c>
      <c r="F314" s="80">
        <v>1.544</v>
      </c>
      <c r="G314" s="80">
        <v>2.8090000000000002</v>
      </c>
      <c r="H314" s="80">
        <v>1.2650000000000001</v>
      </c>
      <c r="I314" s="81">
        <v>4</v>
      </c>
      <c r="J314" s="82">
        <v>270</v>
      </c>
      <c r="K314" s="19">
        <f>SUM(H314*I314*J314*1.21)</f>
        <v>1653.1020000000001</v>
      </c>
      <c r="L314" s="170"/>
    </row>
    <row r="315" spans="1:13">
      <c r="A315" s="100"/>
      <c r="B315" s="78"/>
      <c r="C315" s="77" t="s">
        <v>419</v>
      </c>
      <c r="D315" s="78" t="s">
        <v>187</v>
      </c>
      <c r="E315" s="79"/>
      <c r="F315" s="80">
        <v>2.8090000000000002</v>
      </c>
      <c r="G315" s="80">
        <v>3.8570000000000002</v>
      </c>
      <c r="H315" s="80">
        <v>1.048</v>
      </c>
      <c r="I315" s="81">
        <v>4.2</v>
      </c>
      <c r="J315" s="82">
        <v>550</v>
      </c>
      <c r="K315" s="19">
        <f>SUM(H315*I315*J315*1.21)</f>
        <v>2929.2647999999999</v>
      </c>
      <c r="L315" s="170"/>
    </row>
    <row r="316" spans="1:13">
      <c r="A316" s="100"/>
      <c r="B316" s="78"/>
      <c r="C316" s="77" t="s">
        <v>419</v>
      </c>
      <c r="D316" s="78" t="s">
        <v>187</v>
      </c>
      <c r="E316" s="79"/>
      <c r="F316" s="80">
        <v>3.8570000000000002</v>
      </c>
      <c r="G316" s="80">
        <v>4.1239999999999997</v>
      </c>
      <c r="H316" s="80">
        <v>0.26699999999999946</v>
      </c>
      <c r="I316" s="81">
        <v>4.9000000000000004</v>
      </c>
      <c r="J316" s="82">
        <v>270</v>
      </c>
      <c r="K316" s="19">
        <f>SUM(H316*I316*J316*1.21)</f>
        <v>427.42160999999913</v>
      </c>
      <c r="L316" s="170"/>
    </row>
    <row r="317" spans="1:13">
      <c r="A317" s="100"/>
      <c r="B317" s="78"/>
      <c r="C317" s="77" t="s">
        <v>419</v>
      </c>
      <c r="D317" s="78" t="s">
        <v>187</v>
      </c>
      <c r="E317" s="85"/>
      <c r="F317" s="80">
        <v>4.1239999999999997</v>
      </c>
      <c r="G317" s="80">
        <v>4.8609999999999998</v>
      </c>
      <c r="H317" s="80">
        <v>0.7370000000000001</v>
      </c>
      <c r="I317" s="81">
        <v>5.9</v>
      </c>
      <c r="J317" s="82">
        <v>270</v>
      </c>
      <c r="K317" s="19">
        <f>SUM(H317*I317*J317*1.21)</f>
        <v>1420.5896100000002</v>
      </c>
      <c r="L317" s="170"/>
    </row>
    <row r="318" spans="1:13">
      <c r="A318" s="100"/>
      <c r="B318" s="78"/>
      <c r="C318" s="77" t="s">
        <v>419</v>
      </c>
      <c r="D318" s="78" t="s">
        <v>187</v>
      </c>
      <c r="E318" s="91"/>
      <c r="F318" s="80">
        <v>4.8609999999999998</v>
      </c>
      <c r="G318" s="80">
        <v>5.375</v>
      </c>
      <c r="H318" s="80">
        <v>0.51400000000000023</v>
      </c>
      <c r="I318" s="81">
        <v>5</v>
      </c>
      <c r="J318" s="82">
        <v>270</v>
      </c>
      <c r="K318" s="19">
        <f>SUM(H318*I318*J318*1.21)</f>
        <v>839.61900000000037</v>
      </c>
      <c r="L318" s="170"/>
    </row>
    <row r="319" spans="1:13">
      <c r="A319" s="205"/>
      <c r="B319" s="761" t="s">
        <v>421</v>
      </c>
      <c r="C319" s="762"/>
      <c r="D319" s="763"/>
      <c r="E319" s="91"/>
      <c r="F319" s="80"/>
      <c r="G319" s="80"/>
      <c r="H319" s="86">
        <f>SUBTOTAL(9,H308:H318)</f>
        <v>4.0489999999999995</v>
      </c>
      <c r="I319" s="81"/>
      <c r="J319" s="82"/>
      <c r="K319" s="20">
        <f>SUBTOTAL(9,K308:K318)</f>
        <v>8278.9010199999993</v>
      </c>
      <c r="L319" s="170"/>
    </row>
    <row r="320" spans="1:13">
      <c r="A320" s="222">
        <v>77</v>
      </c>
      <c r="B320" s="14"/>
      <c r="C320" s="34" t="s">
        <v>422</v>
      </c>
      <c r="D320" s="14" t="s">
        <v>194</v>
      </c>
      <c r="E320" s="240" t="s">
        <v>423</v>
      </c>
      <c r="F320" s="65">
        <v>0</v>
      </c>
      <c r="G320" s="65">
        <v>0.434</v>
      </c>
      <c r="H320" s="35">
        <f>G320-F320</f>
        <v>0.434</v>
      </c>
      <c r="I320" s="134">
        <v>4.5</v>
      </c>
      <c r="J320" s="37">
        <v>400</v>
      </c>
      <c r="K320" s="19">
        <f>SUM(H320*I320*J320)</f>
        <v>781.2</v>
      </c>
      <c r="L320" s="170"/>
    </row>
    <row r="321" spans="1:12">
      <c r="A321" s="114"/>
      <c r="B321" s="14"/>
      <c r="C321" s="34" t="s">
        <v>422</v>
      </c>
      <c r="D321" s="14" t="s">
        <v>194</v>
      </c>
      <c r="E321" s="227"/>
      <c r="F321" s="65">
        <v>0.434</v>
      </c>
      <c r="G321" s="65">
        <v>1.704</v>
      </c>
      <c r="H321" s="35">
        <f>G321-F321</f>
        <v>1.27</v>
      </c>
      <c r="I321" s="134">
        <v>4.5</v>
      </c>
      <c r="J321" s="37">
        <v>400</v>
      </c>
      <c r="K321" s="19">
        <f>SUM(H321*I321*J321)</f>
        <v>2286</v>
      </c>
      <c r="L321" s="217"/>
    </row>
    <row r="322" spans="1:12" ht="15" customHeight="1">
      <c r="A322" s="114"/>
      <c r="B322" s="14"/>
      <c r="C322" s="34" t="s">
        <v>422</v>
      </c>
      <c r="D322" s="14" t="s">
        <v>194</v>
      </c>
      <c r="E322" s="230"/>
      <c r="F322" s="65">
        <v>1.704</v>
      </c>
      <c r="G322" s="65">
        <v>2.657</v>
      </c>
      <c r="H322" s="35">
        <f>G322-F322</f>
        <v>0.95300000000000007</v>
      </c>
      <c r="I322" s="134">
        <v>4.5</v>
      </c>
      <c r="J322" s="37">
        <v>500</v>
      </c>
      <c r="K322" s="19">
        <f>SUM(H322*I322*J322)</f>
        <v>2144.25</v>
      </c>
      <c r="L322" s="170"/>
    </row>
    <row r="323" spans="1:12" ht="15" customHeight="1">
      <c r="A323" s="114"/>
      <c r="B323" s="14"/>
      <c r="C323" s="34" t="s">
        <v>422</v>
      </c>
      <c r="D323" s="14" t="s">
        <v>194</v>
      </c>
      <c r="E323" s="227"/>
      <c r="F323" s="65">
        <v>3.7669999999999999</v>
      </c>
      <c r="G323" s="65">
        <v>4.1100000000000003</v>
      </c>
      <c r="H323" s="35">
        <f>G323-F323</f>
        <v>0.34300000000000042</v>
      </c>
      <c r="I323" s="134">
        <v>3.9</v>
      </c>
      <c r="J323" s="37">
        <v>400</v>
      </c>
      <c r="K323" s="19">
        <f>SUM(H323*I323*J323)</f>
        <v>535.08000000000061</v>
      </c>
      <c r="L323" s="170"/>
    </row>
    <row r="324" spans="1:12" ht="15" customHeight="1">
      <c r="A324" s="223"/>
      <c r="B324" s="829" t="s">
        <v>424</v>
      </c>
      <c r="C324" s="830"/>
      <c r="D324" s="831"/>
      <c r="E324" s="227"/>
      <c r="F324" s="65"/>
      <c r="G324" s="65"/>
      <c r="H324" s="38">
        <f>SUM(H322:H323)</f>
        <v>1.2960000000000005</v>
      </c>
      <c r="I324" s="134"/>
      <c r="J324" s="37"/>
      <c r="K324" s="20">
        <f>SUM(K320:K323)</f>
        <v>5746.5300000000007</v>
      </c>
      <c r="L324" s="170"/>
    </row>
    <row r="325" spans="1:12" ht="15" customHeight="1">
      <c r="A325" s="151">
        <v>78</v>
      </c>
      <c r="B325" s="110"/>
      <c r="C325" s="110" t="s">
        <v>804</v>
      </c>
      <c r="D325" s="110" t="s">
        <v>231</v>
      </c>
      <c r="E325" s="306" t="s">
        <v>425</v>
      </c>
      <c r="F325" s="242">
        <v>0</v>
      </c>
      <c r="G325" s="65">
        <v>2.0369999999999999</v>
      </c>
      <c r="H325" s="35">
        <f>G325-F325</f>
        <v>2.0369999999999999</v>
      </c>
      <c r="I325" s="134">
        <v>4.5</v>
      </c>
      <c r="J325" s="37">
        <v>450</v>
      </c>
      <c r="K325" s="19">
        <f>SUM(H325*I325*J325)</f>
        <v>4124.9249999999993</v>
      </c>
      <c r="L325" s="170"/>
    </row>
    <row r="326" spans="1:12" ht="15" customHeight="1">
      <c r="A326" s="152"/>
      <c r="B326" s="829" t="s">
        <v>426</v>
      </c>
      <c r="C326" s="830"/>
      <c r="D326" s="831"/>
      <c r="E326" s="382"/>
      <c r="F326" s="244"/>
      <c r="G326" s="68"/>
      <c r="H326" s="38">
        <f>SUBTOTAL(9,H325:H325)</f>
        <v>2.0369999999999999</v>
      </c>
      <c r="I326" s="135"/>
      <c r="J326" s="40"/>
      <c r="K326" s="20">
        <f>SUBTOTAL(9,K325:K325)</f>
        <v>4124.9249999999993</v>
      </c>
      <c r="L326" s="170"/>
    </row>
    <row r="327" spans="1:12">
      <c r="A327" s="827">
        <v>79</v>
      </c>
      <c r="B327" s="110"/>
      <c r="C327" s="110" t="s">
        <v>805</v>
      </c>
      <c r="D327" s="145" t="s">
        <v>231</v>
      </c>
      <c r="E327" s="306" t="s">
        <v>427</v>
      </c>
      <c r="F327" s="242">
        <v>0.21</v>
      </c>
      <c r="G327" s="65">
        <v>1.2130000000000001</v>
      </c>
      <c r="H327" s="35">
        <f t="shared" ref="H327:H339" si="21">G327-F327</f>
        <v>1.0030000000000001</v>
      </c>
      <c r="I327" s="134">
        <v>4.5</v>
      </c>
      <c r="J327" s="37">
        <v>450</v>
      </c>
      <c r="K327" s="19">
        <f t="shared" ref="K327:K339" si="22">SUM(H327*I327*J327)</f>
        <v>2031.0750000000003</v>
      </c>
      <c r="L327" s="188"/>
    </row>
    <row r="328" spans="1:12">
      <c r="A328" s="828">
        <v>24</v>
      </c>
      <c r="B328" s="254"/>
      <c r="C328" s="110" t="s">
        <v>805</v>
      </c>
      <c r="D328" s="241" t="s">
        <v>231</v>
      </c>
      <c r="E328" s="255"/>
      <c r="F328" s="242">
        <v>1.2130000000000001</v>
      </c>
      <c r="G328" s="65">
        <v>2.1040000000000001</v>
      </c>
      <c r="H328" s="35">
        <f t="shared" si="21"/>
        <v>0.89100000000000001</v>
      </c>
      <c r="I328" s="134">
        <v>4.5</v>
      </c>
      <c r="J328" s="37">
        <v>450</v>
      </c>
      <c r="K328" s="19">
        <f t="shared" si="22"/>
        <v>1804.2750000000001</v>
      </c>
      <c r="L328" s="188"/>
    </row>
    <row r="329" spans="1:12">
      <c r="A329" s="828">
        <v>24</v>
      </c>
      <c r="B329" s="241"/>
      <c r="C329" s="110" t="s">
        <v>805</v>
      </c>
      <c r="D329" s="241" t="s">
        <v>231</v>
      </c>
      <c r="E329" s="255"/>
      <c r="F329" s="242">
        <v>2.1040000000000001</v>
      </c>
      <c r="G329" s="65">
        <v>3.1320000000000001</v>
      </c>
      <c r="H329" s="35">
        <f t="shared" si="21"/>
        <v>1.028</v>
      </c>
      <c r="I329" s="134">
        <v>4.5</v>
      </c>
      <c r="J329" s="37">
        <v>450</v>
      </c>
      <c r="K329" s="19">
        <f t="shared" si="22"/>
        <v>2081.7000000000003</v>
      </c>
      <c r="L329" s="188"/>
    </row>
    <row r="330" spans="1:12">
      <c r="A330" s="828">
        <v>24</v>
      </c>
      <c r="B330" s="254"/>
      <c r="C330" s="110" t="s">
        <v>805</v>
      </c>
      <c r="D330" s="254" t="s">
        <v>231</v>
      </c>
      <c r="E330" s="362"/>
      <c r="F330" s="242">
        <v>3.1320000000000001</v>
      </c>
      <c r="G330" s="65">
        <v>3.5950000000000002</v>
      </c>
      <c r="H330" s="35">
        <f t="shared" si="21"/>
        <v>0.46300000000000008</v>
      </c>
      <c r="I330" s="134">
        <v>4.438876889848812</v>
      </c>
      <c r="J330" s="37">
        <v>750</v>
      </c>
      <c r="K330" s="19">
        <f t="shared" si="22"/>
        <v>1541.4</v>
      </c>
      <c r="L330" s="188"/>
    </row>
    <row r="331" spans="1:12">
      <c r="A331" s="337"/>
      <c r="B331" s="829" t="s">
        <v>428</v>
      </c>
      <c r="C331" s="830"/>
      <c r="D331" s="831"/>
      <c r="E331" s="243"/>
      <c r="F331" s="244"/>
      <c r="G331" s="68"/>
      <c r="H331" s="38">
        <f>SUBTOTAL(9,H327:H330)</f>
        <v>3.3850000000000002</v>
      </c>
      <c r="I331" s="135"/>
      <c r="J331" s="40"/>
      <c r="K331" s="20">
        <f>SUBTOTAL(9,K327:K330)</f>
        <v>7458.4500000000007</v>
      </c>
      <c r="L331" s="170"/>
    </row>
    <row r="332" spans="1:12">
      <c r="A332" s="827">
        <v>80</v>
      </c>
      <c r="B332" s="110"/>
      <c r="C332" s="110" t="s">
        <v>806</v>
      </c>
      <c r="D332" s="110" t="s">
        <v>231</v>
      </c>
      <c r="E332" s="306" t="s">
        <v>429</v>
      </c>
      <c r="F332" s="242">
        <v>0.16200000000000001</v>
      </c>
      <c r="G332" s="65">
        <v>0.371</v>
      </c>
      <c r="H332" s="35">
        <f t="shared" si="21"/>
        <v>0.20899999999999999</v>
      </c>
      <c r="I332" s="134">
        <v>7.7296650717703352</v>
      </c>
      <c r="J332" s="37">
        <v>330</v>
      </c>
      <c r="K332" s="19">
        <f t="shared" si="22"/>
        <v>533.11500000000001</v>
      </c>
      <c r="L332" s="188"/>
    </row>
    <row r="333" spans="1:12">
      <c r="A333" s="828">
        <v>25</v>
      </c>
      <c r="B333" s="379"/>
      <c r="C333" s="110" t="s">
        <v>806</v>
      </c>
      <c r="D333" s="379" t="s">
        <v>231</v>
      </c>
      <c r="E333" s="255"/>
      <c r="F333" s="242">
        <v>1.403</v>
      </c>
      <c r="G333" s="65">
        <v>1.681</v>
      </c>
      <c r="H333" s="35">
        <f t="shared" si="21"/>
        <v>0.27800000000000002</v>
      </c>
      <c r="I333" s="134">
        <v>6.6151079136690649</v>
      </c>
      <c r="J333" s="37">
        <v>1200</v>
      </c>
      <c r="K333" s="19">
        <f t="shared" si="22"/>
        <v>2206.8000000000002</v>
      </c>
      <c r="L333" s="188"/>
    </row>
    <row r="334" spans="1:12">
      <c r="A334" s="828">
        <v>25</v>
      </c>
      <c r="B334" s="241"/>
      <c r="C334" s="110" t="s">
        <v>806</v>
      </c>
      <c r="D334" s="241" t="s">
        <v>231</v>
      </c>
      <c r="E334" s="255"/>
      <c r="F334" s="242">
        <v>1.681</v>
      </c>
      <c r="G334" s="65">
        <v>2.1709999999999998</v>
      </c>
      <c r="H334" s="35">
        <f t="shared" si="21"/>
        <v>0.48999999999999977</v>
      </c>
      <c r="I334" s="134">
        <v>8.5</v>
      </c>
      <c r="J334" s="37">
        <v>330</v>
      </c>
      <c r="K334" s="19">
        <f t="shared" si="22"/>
        <v>1374.4499999999994</v>
      </c>
      <c r="L334" s="188"/>
    </row>
    <row r="335" spans="1:12">
      <c r="A335" s="828">
        <v>25</v>
      </c>
      <c r="B335" s="379"/>
      <c r="C335" s="110" t="s">
        <v>806</v>
      </c>
      <c r="D335" s="379" t="s">
        <v>231</v>
      </c>
      <c r="E335" s="255"/>
      <c r="F335" s="242">
        <v>2.1709999999999998</v>
      </c>
      <c r="G335" s="65">
        <v>2.7130000000000001</v>
      </c>
      <c r="H335" s="35">
        <f t="shared" si="21"/>
        <v>0.54200000000000026</v>
      </c>
      <c r="I335" s="134">
        <v>11.5</v>
      </c>
      <c r="J335" s="37">
        <v>330</v>
      </c>
      <c r="K335" s="19">
        <f t="shared" si="22"/>
        <v>2056.8900000000012</v>
      </c>
      <c r="L335" s="188"/>
    </row>
    <row r="336" spans="1:12">
      <c r="A336" s="828">
        <v>25</v>
      </c>
      <c r="B336" s="241"/>
      <c r="C336" s="110" t="s">
        <v>806</v>
      </c>
      <c r="D336" s="241" t="s">
        <v>231</v>
      </c>
      <c r="E336" s="255"/>
      <c r="F336" s="242">
        <v>3.427</v>
      </c>
      <c r="G336" s="65">
        <v>4.1580000000000004</v>
      </c>
      <c r="H336" s="35">
        <f t="shared" si="21"/>
        <v>0.73100000000000032</v>
      </c>
      <c r="I336" s="134">
        <v>4.7852257181942548</v>
      </c>
      <c r="J336" s="37">
        <v>750</v>
      </c>
      <c r="K336" s="19">
        <f t="shared" si="22"/>
        <v>2623.5000000000014</v>
      </c>
      <c r="L336" s="188"/>
    </row>
    <row r="337" spans="1:13">
      <c r="A337" s="828">
        <v>25</v>
      </c>
      <c r="B337" s="379"/>
      <c r="C337" s="110" t="s">
        <v>806</v>
      </c>
      <c r="D337" s="241" t="s">
        <v>231</v>
      </c>
      <c r="E337" s="255"/>
      <c r="F337" s="242">
        <v>4.1580000000000004</v>
      </c>
      <c r="G337" s="65">
        <v>4.9569999999999999</v>
      </c>
      <c r="H337" s="35">
        <f t="shared" si="21"/>
        <v>0.79899999999999949</v>
      </c>
      <c r="I337" s="134">
        <v>4</v>
      </c>
      <c r="J337" s="37">
        <v>450</v>
      </c>
      <c r="K337" s="19">
        <f t="shared" si="22"/>
        <v>1438.1999999999991</v>
      </c>
      <c r="L337" s="188"/>
    </row>
    <row r="338" spans="1:13">
      <c r="A338" s="828">
        <v>25</v>
      </c>
      <c r="B338" s="241"/>
      <c r="C338" s="110" t="s">
        <v>806</v>
      </c>
      <c r="D338" s="379" t="s">
        <v>231</v>
      </c>
      <c r="E338" s="255"/>
      <c r="F338" s="242">
        <v>4.9569999999999999</v>
      </c>
      <c r="G338" s="65">
        <v>5.4260000000000002</v>
      </c>
      <c r="H338" s="35">
        <f t="shared" si="21"/>
        <v>0.46900000000000031</v>
      </c>
      <c r="I338" s="134">
        <v>3.880191693290735</v>
      </c>
      <c r="J338" s="37">
        <v>450</v>
      </c>
      <c r="K338" s="19">
        <f t="shared" si="22"/>
        <v>818.91445686901022</v>
      </c>
      <c r="L338" s="188"/>
    </row>
    <row r="339" spans="1:13">
      <c r="A339" s="828">
        <v>25</v>
      </c>
      <c r="B339" s="254"/>
      <c r="C339" s="110" t="s">
        <v>806</v>
      </c>
      <c r="D339" s="241" t="s">
        <v>231</v>
      </c>
      <c r="E339" s="362"/>
      <c r="F339" s="242">
        <v>5.4260000000000002</v>
      </c>
      <c r="G339" s="65">
        <v>5.5830000000000002</v>
      </c>
      <c r="H339" s="35">
        <f t="shared" si="21"/>
        <v>0.15700000000000003</v>
      </c>
      <c r="I339" s="134">
        <v>3.880191693290735</v>
      </c>
      <c r="J339" s="37">
        <v>750</v>
      </c>
      <c r="K339" s="19">
        <f t="shared" si="22"/>
        <v>456.89257188498414</v>
      </c>
      <c r="L339" s="188"/>
    </row>
    <row r="340" spans="1:13">
      <c r="A340" s="363"/>
      <c r="B340" s="829" t="s">
        <v>430</v>
      </c>
      <c r="C340" s="830"/>
      <c r="D340" s="831"/>
      <c r="E340" s="374"/>
      <c r="F340" s="244"/>
      <c r="G340" s="68"/>
      <c r="H340" s="38">
        <f>SUBTOTAL(9,H332:H339)</f>
        <v>3.6750000000000003</v>
      </c>
      <c r="I340" s="135"/>
      <c r="J340" s="40"/>
      <c r="K340" s="20">
        <f>SUBTOTAL(9,K332:K339)</f>
        <v>11508.762028753996</v>
      </c>
      <c r="L340" s="170"/>
    </row>
    <row r="341" spans="1:13">
      <c r="A341" s="560">
        <v>81</v>
      </c>
      <c r="B341" s="14"/>
      <c r="C341" s="34" t="s">
        <v>431</v>
      </c>
      <c r="D341" s="14" t="s">
        <v>182</v>
      </c>
      <c r="E341" s="240" t="s">
        <v>432</v>
      </c>
      <c r="F341" s="65">
        <v>0</v>
      </c>
      <c r="G341" s="65">
        <v>0.26</v>
      </c>
      <c r="H341" s="35">
        <f>G341-F341</f>
        <v>0.26</v>
      </c>
      <c r="I341" s="36">
        <v>6.4</v>
      </c>
      <c r="J341" s="37">
        <v>487</v>
      </c>
      <c r="K341" s="19">
        <f>SUM(H341*I341*J341)</f>
        <v>810.36800000000005</v>
      </c>
      <c r="L341" s="217"/>
      <c r="M341" s="724"/>
    </row>
    <row r="342" spans="1:13">
      <c r="A342" s="212"/>
      <c r="B342" s="480"/>
      <c r="C342" s="294"/>
      <c r="D342" s="480"/>
      <c r="E342" s="411"/>
      <c r="F342" s="312"/>
      <c r="G342" s="312"/>
      <c r="H342" s="390"/>
      <c r="I342" s="394"/>
      <c r="J342" s="325"/>
      <c r="K342" s="295"/>
      <c r="L342" s="170"/>
    </row>
    <row r="343" spans="1:13" ht="15.75" thickBot="1">
      <c r="A343" s="837">
        <v>12</v>
      </c>
      <c r="B343" s="840"/>
      <c r="C343" s="840"/>
      <c r="D343" s="840"/>
      <c r="E343" s="840"/>
      <c r="F343" s="840"/>
      <c r="G343" s="840"/>
      <c r="H343" s="840"/>
      <c r="I343" s="840"/>
      <c r="J343" s="840"/>
      <c r="K343" s="840"/>
      <c r="L343" s="170"/>
    </row>
    <row r="344" spans="1:13" ht="36">
      <c r="A344" s="163" t="s">
        <v>164</v>
      </c>
      <c r="B344" s="164" t="s">
        <v>165</v>
      </c>
      <c r="C344" s="165" t="s">
        <v>166</v>
      </c>
      <c r="D344" s="166" t="s">
        <v>167</v>
      </c>
      <c r="E344" s="165" t="s">
        <v>168</v>
      </c>
      <c r="F344" s="807" t="s">
        <v>169</v>
      </c>
      <c r="G344" s="808"/>
      <c r="H344" s="167" t="s">
        <v>170</v>
      </c>
      <c r="I344" s="168" t="s">
        <v>171</v>
      </c>
      <c r="J344" s="169" t="s">
        <v>172</v>
      </c>
      <c r="K344" s="333" t="s">
        <v>173</v>
      </c>
      <c r="L344" s="170"/>
    </row>
    <row r="345" spans="1:13" ht="15.2" customHeight="1" thickBot="1">
      <c r="A345" s="171" t="s">
        <v>174</v>
      </c>
      <c r="B345" s="172"/>
      <c r="C345" s="173"/>
      <c r="D345" s="174"/>
      <c r="E345" s="175"/>
      <c r="F345" s="176" t="s">
        <v>175</v>
      </c>
      <c r="G345" s="177" t="s">
        <v>176</v>
      </c>
      <c r="H345" s="178" t="s">
        <v>177</v>
      </c>
      <c r="I345" s="179" t="s">
        <v>178</v>
      </c>
      <c r="J345" s="180" t="s">
        <v>179</v>
      </c>
      <c r="K345" s="334" t="s">
        <v>180</v>
      </c>
      <c r="L345" s="170"/>
    </row>
    <row r="346" spans="1:13" ht="4.1500000000000004" customHeight="1">
      <c r="A346" s="433"/>
      <c r="B346" s="182"/>
      <c r="C346" s="183"/>
      <c r="D346" s="182"/>
      <c r="E346" s="184"/>
      <c r="F346" s="185"/>
      <c r="G346" s="185"/>
      <c r="H346" s="185"/>
      <c r="I346" s="186"/>
      <c r="J346" s="183"/>
      <c r="K346" s="187"/>
      <c r="L346" s="170"/>
    </row>
    <row r="347" spans="1:13">
      <c r="A347" s="481"/>
      <c r="B347" s="14"/>
      <c r="C347" s="34" t="s">
        <v>431</v>
      </c>
      <c r="D347" s="14" t="s">
        <v>182</v>
      </c>
      <c r="E347" s="240" t="s">
        <v>433</v>
      </c>
      <c r="F347" s="65">
        <v>0.26</v>
      </c>
      <c r="G347" s="65">
        <v>0.81499999999999995</v>
      </c>
      <c r="H347" s="35">
        <f>G347-F347</f>
        <v>0.55499999999999994</v>
      </c>
      <c r="I347" s="36">
        <v>6.4</v>
      </c>
      <c r="J347" s="37">
        <v>487</v>
      </c>
      <c r="K347" s="19">
        <f>SUM(H347*I347*J347)</f>
        <v>1729.8239999999998</v>
      </c>
      <c r="L347" s="170"/>
    </row>
    <row r="348" spans="1:13">
      <c r="A348" s="481"/>
      <c r="B348" s="14"/>
      <c r="C348" s="34" t="s">
        <v>431</v>
      </c>
      <c r="D348" s="14" t="s">
        <v>182</v>
      </c>
      <c r="E348" s="227" t="s">
        <v>434</v>
      </c>
      <c r="F348" s="65">
        <v>0.81499999999999995</v>
      </c>
      <c r="G348" s="65">
        <v>2.2000000000000002</v>
      </c>
      <c r="H348" s="35">
        <f>G348-F348</f>
        <v>1.3850000000000002</v>
      </c>
      <c r="I348" s="36">
        <v>5</v>
      </c>
      <c r="J348" s="37">
        <v>524</v>
      </c>
      <c r="K348" s="19">
        <f>SUM(H348*I348*J348)</f>
        <v>3628.7000000000003</v>
      </c>
      <c r="L348" s="170"/>
    </row>
    <row r="349" spans="1:13">
      <c r="A349" s="223"/>
      <c r="B349" s="822" t="s">
        <v>435</v>
      </c>
      <c r="C349" s="823"/>
      <c r="D349" s="824"/>
      <c r="E349" s="229"/>
      <c r="F349" s="68"/>
      <c r="G349" s="68"/>
      <c r="H349" s="38">
        <f>SUM(H341:H348)</f>
        <v>2.2000000000000002</v>
      </c>
      <c r="I349" s="39"/>
      <c r="J349" s="40"/>
      <c r="K349" s="20">
        <f>SUM(K341:K348)</f>
        <v>6168.8919999999998</v>
      </c>
      <c r="L349" s="170"/>
    </row>
    <row r="350" spans="1:13">
      <c r="A350" s="820">
        <v>82</v>
      </c>
      <c r="B350" s="192"/>
      <c r="C350" s="66" t="s">
        <v>436</v>
      </c>
      <c r="D350" s="14" t="s">
        <v>200</v>
      </c>
      <c r="E350" s="64" t="s">
        <v>437</v>
      </c>
      <c r="F350" s="65">
        <v>1.486</v>
      </c>
      <c r="G350" s="65">
        <v>2.69</v>
      </c>
      <c r="H350" s="193">
        <f>SUM(G350-F350)</f>
        <v>1.204</v>
      </c>
      <c r="I350" s="105">
        <v>6</v>
      </c>
      <c r="J350" s="106">
        <v>450</v>
      </c>
      <c r="K350" s="19">
        <f>SUM(H350*I350*J350)</f>
        <v>3250.8</v>
      </c>
      <c r="L350" s="170"/>
    </row>
    <row r="351" spans="1:13">
      <c r="A351" s="821"/>
      <c r="B351" s="822" t="s">
        <v>808</v>
      </c>
      <c r="C351" s="823"/>
      <c r="D351" s="824"/>
      <c r="E351" s="67"/>
      <c r="F351" s="68"/>
      <c r="G351" s="68"/>
      <c r="H351" s="194">
        <f>SUM(H350)</f>
        <v>1.204</v>
      </c>
      <c r="I351" s="107"/>
      <c r="J351" s="108"/>
      <c r="K351" s="20">
        <f>SUM(K350)</f>
        <v>3250.8</v>
      </c>
      <c r="L351" s="170"/>
    </row>
    <row r="352" spans="1:13">
      <c r="A352" s="222">
        <v>83</v>
      </c>
      <c r="B352" s="14"/>
      <c r="C352" s="34" t="s">
        <v>438</v>
      </c>
      <c r="D352" s="14" t="s">
        <v>199</v>
      </c>
      <c r="E352" s="64" t="s">
        <v>439</v>
      </c>
      <c r="F352" s="65">
        <v>0</v>
      </c>
      <c r="G352" s="65">
        <v>9.9009999999999998</v>
      </c>
      <c r="H352" s="35">
        <f>G352-F352</f>
        <v>9.9009999999999998</v>
      </c>
      <c r="I352" s="134">
        <v>5</v>
      </c>
      <c r="J352" s="37">
        <v>480</v>
      </c>
      <c r="K352" s="19">
        <f>SUM(H352*I352*J352)</f>
        <v>23762.399999999998</v>
      </c>
      <c r="L352" s="170"/>
    </row>
    <row r="353" spans="1:13">
      <c r="A353" s="223"/>
      <c r="B353" s="822" t="s">
        <v>440</v>
      </c>
      <c r="C353" s="823"/>
      <c r="D353" s="824"/>
      <c r="E353" s="229"/>
      <c r="F353" s="65"/>
      <c r="G353" s="65"/>
      <c r="H353" s="38">
        <f>SUM(H352)</f>
        <v>9.9009999999999998</v>
      </c>
      <c r="I353" s="134"/>
      <c r="J353" s="37"/>
      <c r="K353" s="20">
        <f>SUM(K352)</f>
        <v>23762.399999999998</v>
      </c>
      <c r="L353" s="170"/>
    </row>
    <row r="354" spans="1:13">
      <c r="A354" s="99">
        <v>84</v>
      </c>
      <c r="B354" s="78"/>
      <c r="C354" s="77" t="s">
        <v>441</v>
      </c>
      <c r="D354" s="78" t="s">
        <v>187</v>
      </c>
      <c r="E354" s="85" t="s">
        <v>442</v>
      </c>
      <c r="F354" s="80">
        <v>0</v>
      </c>
      <c r="G354" s="80">
        <v>0.43</v>
      </c>
      <c r="H354" s="80">
        <v>0.43</v>
      </c>
      <c r="I354" s="81">
        <v>4.5</v>
      </c>
      <c r="J354" s="82">
        <v>270</v>
      </c>
      <c r="K354" s="19">
        <f>SUM(H354*I354*J354*1.21)</f>
        <v>632.16450000000009</v>
      </c>
      <c r="L354" s="170"/>
    </row>
    <row r="355" spans="1:13">
      <c r="A355" s="205"/>
      <c r="B355" s="761" t="s">
        <v>809</v>
      </c>
      <c r="C355" s="762"/>
      <c r="D355" s="763"/>
      <c r="E355" s="79"/>
      <c r="F355" s="80"/>
      <c r="G355" s="80"/>
      <c r="H355" s="86">
        <f>SUBTOTAL(9,H354)</f>
        <v>0.43</v>
      </c>
      <c r="I355" s="81"/>
      <c r="J355" s="82"/>
      <c r="K355" s="20">
        <f>SUBTOTAL(9,K354)</f>
        <v>632.16450000000009</v>
      </c>
      <c r="L355" s="170"/>
    </row>
    <row r="356" spans="1:13">
      <c r="A356" s="402">
        <v>85</v>
      </c>
      <c r="B356" s="78"/>
      <c r="C356" s="77" t="s">
        <v>443</v>
      </c>
      <c r="D356" s="78" t="s">
        <v>187</v>
      </c>
      <c r="E356" s="85" t="s">
        <v>444</v>
      </c>
      <c r="F356" s="80">
        <v>9.2200000000000006</v>
      </c>
      <c r="G356" s="80">
        <v>9.85</v>
      </c>
      <c r="H356" s="80">
        <v>0.62999999999999901</v>
      </c>
      <c r="I356" s="81">
        <v>5.2</v>
      </c>
      <c r="J356" s="82">
        <v>550</v>
      </c>
      <c r="K356" s="19">
        <f>SUM(H356*I356*J356*1.21)</f>
        <v>2180.1779999999967</v>
      </c>
      <c r="L356" s="217"/>
    </row>
    <row r="357" spans="1:13" ht="15" customHeight="1">
      <c r="A357" s="100"/>
      <c r="B357" s="78"/>
      <c r="C357" s="77" t="s">
        <v>443</v>
      </c>
      <c r="D357" s="78" t="s">
        <v>187</v>
      </c>
      <c r="E357" s="85"/>
      <c r="F357" s="80">
        <v>9.85</v>
      </c>
      <c r="G357" s="80">
        <v>10.75</v>
      </c>
      <c r="H357" s="80">
        <v>0.90000000000000036</v>
      </c>
      <c r="I357" s="81">
        <v>4.5999999999999996</v>
      </c>
      <c r="J357" s="82">
        <v>550</v>
      </c>
      <c r="K357" s="19">
        <f>SUM(H357*I357*J357*1.21)</f>
        <v>2755.170000000001</v>
      </c>
      <c r="L357" s="170"/>
    </row>
    <row r="358" spans="1:13" ht="15" customHeight="1">
      <c r="A358" s="100"/>
      <c r="B358" s="78"/>
      <c r="C358" s="77" t="s">
        <v>443</v>
      </c>
      <c r="D358" s="78" t="s">
        <v>187</v>
      </c>
      <c r="E358" s="85"/>
      <c r="F358" s="80">
        <v>10.75</v>
      </c>
      <c r="G358" s="80">
        <v>11.102</v>
      </c>
      <c r="H358" s="80">
        <v>0.35200000000000031</v>
      </c>
      <c r="I358" s="81">
        <v>4.5</v>
      </c>
      <c r="J358" s="82">
        <v>270</v>
      </c>
      <c r="K358" s="19">
        <f>SUM(H358*I358*J358*1.21)</f>
        <v>517.49280000000044</v>
      </c>
      <c r="L358" s="170"/>
    </row>
    <row r="359" spans="1:13" ht="15" customHeight="1">
      <c r="A359" s="205"/>
      <c r="B359" s="761" t="s">
        <v>445</v>
      </c>
      <c r="C359" s="762"/>
      <c r="D359" s="763"/>
      <c r="E359" s="85"/>
      <c r="F359" s="80"/>
      <c r="G359" s="80"/>
      <c r="H359" s="86">
        <f>SUM(H357:H358)</f>
        <v>1.2520000000000007</v>
      </c>
      <c r="I359" s="81"/>
      <c r="J359" s="82"/>
      <c r="K359" s="20">
        <f>SUM(K356:K358)</f>
        <v>5452.8407999999981</v>
      </c>
      <c r="L359" s="170"/>
    </row>
    <row r="360" spans="1:13" ht="15" customHeight="1">
      <c r="A360" s="222">
        <v>86</v>
      </c>
      <c r="B360" s="14"/>
      <c r="C360" s="34" t="s">
        <v>446</v>
      </c>
      <c r="D360" s="14" t="s">
        <v>194</v>
      </c>
      <c r="E360" s="64" t="s">
        <v>447</v>
      </c>
      <c r="F360" s="65">
        <v>0</v>
      </c>
      <c r="G360" s="65">
        <v>0.41199999999999998</v>
      </c>
      <c r="H360" s="35">
        <f>G360-F360</f>
        <v>0.41199999999999998</v>
      </c>
      <c r="I360" s="134">
        <v>3.8</v>
      </c>
      <c r="J360" s="37">
        <v>400</v>
      </c>
      <c r="K360" s="19">
        <f>SUM(H360*I360*J360)</f>
        <v>626.24</v>
      </c>
      <c r="L360" s="170"/>
    </row>
    <row r="361" spans="1:13" ht="15" customHeight="1">
      <c r="A361" s="481"/>
      <c r="B361" s="14"/>
      <c r="C361" s="34" t="s">
        <v>446</v>
      </c>
      <c r="D361" s="14" t="s">
        <v>194</v>
      </c>
      <c r="E361" s="227"/>
      <c r="F361" s="65">
        <v>0.41199999999999998</v>
      </c>
      <c r="G361" s="65">
        <v>1.3220000000000001</v>
      </c>
      <c r="H361" s="35">
        <f>G361-F361</f>
        <v>0.91000000000000014</v>
      </c>
      <c r="I361" s="134">
        <v>4.5</v>
      </c>
      <c r="J361" s="37">
        <v>500</v>
      </c>
      <c r="K361" s="19">
        <f>SUM(H361*I361*J361)</f>
        <v>2047.5000000000002</v>
      </c>
      <c r="L361" s="170"/>
    </row>
    <row r="362" spans="1:13">
      <c r="A362" s="481"/>
      <c r="B362" s="14"/>
      <c r="C362" s="34" t="s">
        <v>446</v>
      </c>
      <c r="D362" s="14" t="s">
        <v>194</v>
      </c>
      <c r="E362" s="342"/>
      <c r="F362" s="65">
        <v>1.3220000000000001</v>
      </c>
      <c r="G362" s="65">
        <v>2.4140000000000001</v>
      </c>
      <c r="H362" s="35">
        <f>G362-F362</f>
        <v>1.0920000000000001</v>
      </c>
      <c r="I362" s="134">
        <v>4.5999999999999996</v>
      </c>
      <c r="J362" s="37">
        <v>500</v>
      </c>
      <c r="K362" s="19">
        <f>SUM(H362*I362*J362)</f>
        <v>2511.6</v>
      </c>
      <c r="L362" s="170"/>
    </row>
    <row r="363" spans="1:13">
      <c r="A363" s="114"/>
      <c r="B363" s="125"/>
      <c r="C363" s="34" t="s">
        <v>446</v>
      </c>
      <c r="D363" s="14" t="s">
        <v>194</v>
      </c>
      <c r="E363" s="227" t="s">
        <v>57</v>
      </c>
      <c r="F363" s="65">
        <v>2.4140000000000001</v>
      </c>
      <c r="G363" s="65">
        <v>5.5</v>
      </c>
      <c r="H363" s="35">
        <f>G363-F363</f>
        <v>3.0859999999999999</v>
      </c>
      <c r="I363" s="134">
        <v>6</v>
      </c>
      <c r="J363" s="37">
        <v>450</v>
      </c>
      <c r="K363" s="19">
        <f>SUM(H363*I363*J363)</f>
        <v>8332.1999999999989</v>
      </c>
      <c r="L363" s="438"/>
    </row>
    <row r="364" spans="1:13">
      <c r="A364" s="223"/>
      <c r="B364" s="822" t="s">
        <v>448</v>
      </c>
      <c r="C364" s="823"/>
      <c r="D364" s="824"/>
      <c r="E364" s="227"/>
      <c r="F364" s="65"/>
      <c r="G364" s="65"/>
      <c r="H364" s="38">
        <f>SUM(H360:H362)</f>
        <v>2.4140000000000001</v>
      </c>
      <c r="I364" s="134"/>
      <c r="J364" s="37"/>
      <c r="K364" s="20">
        <f>SUBTOTAL(9,K357:K362)</f>
        <v>13910.8436</v>
      </c>
      <c r="L364" s="217"/>
      <c r="M364" s="74"/>
    </row>
    <row r="365" spans="1:13">
      <c r="A365" s="222">
        <v>87</v>
      </c>
      <c r="B365" s="14"/>
      <c r="C365" s="34" t="s">
        <v>449</v>
      </c>
      <c r="D365" s="14" t="s">
        <v>194</v>
      </c>
      <c r="E365" s="240" t="s">
        <v>450</v>
      </c>
      <c r="F365" s="65">
        <v>0</v>
      </c>
      <c r="G365" s="65">
        <v>1.133</v>
      </c>
      <c r="H365" s="35">
        <f>G365-F365</f>
        <v>1.133</v>
      </c>
      <c r="I365" s="134">
        <v>5</v>
      </c>
      <c r="J365" s="37">
        <v>500</v>
      </c>
      <c r="K365" s="19">
        <f>SUM(H365*I365*J365)</f>
        <v>2832.5</v>
      </c>
      <c r="L365" s="188"/>
    </row>
    <row r="366" spans="1:13">
      <c r="A366" s="114"/>
      <c r="B366" s="14"/>
      <c r="C366" s="34" t="s">
        <v>449</v>
      </c>
      <c r="D366" s="14" t="s">
        <v>194</v>
      </c>
      <c r="E366" s="227"/>
      <c r="F366" s="65">
        <v>3.2989999999999999</v>
      </c>
      <c r="G366" s="65">
        <v>4.7590000000000003</v>
      </c>
      <c r="H366" s="35">
        <f>G366-F366</f>
        <v>1.4600000000000004</v>
      </c>
      <c r="I366" s="134">
        <v>4.9000000000000004</v>
      </c>
      <c r="J366" s="37">
        <v>400</v>
      </c>
      <c r="K366" s="19">
        <f>SUM(H366*I366*J366)</f>
        <v>2861.6000000000008</v>
      </c>
      <c r="L366" s="188"/>
    </row>
    <row r="367" spans="1:13">
      <c r="A367" s="114"/>
      <c r="B367" s="14"/>
      <c r="C367" s="34" t="s">
        <v>449</v>
      </c>
      <c r="D367" s="14" t="s">
        <v>194</v>
      </c>
      <c r="E367" s="227"/>
      <c r="F367" s="65">
        <v>4.7590000000000003</v>
      </c>
      <c r="G367" s="65">
        <v>5.5750000000000002</v>
      </c>
      <c r="H367" s="35">
        <f>G367-F367</f>
        <v>0.81599999999999984</v>
      </c>
      <c r="I367" s="134">
        <v>4</v>
      </c>
      <c r="J367" s="37">
        <v>400</v>
      </c>
      <c r="K367" s="19">
        <f>SUM(H367*I367*J367)</f>
        <v>1305.5999999999997</v>
      </c>
      <c r="L367" s="188"/>
    </row>
    <row r="368" spans="1:13">
      <c r="A368" s="223"/>
      <c r="B368" s="822" t="s">
        <v>451</v>
      </c>
      <c r="C368" s="823"/>
      <c r="D368" s="824"/>
      <c r="E368" s="227"/>
      <c r="F368" s="65"/>
      <c r="G368" s="65"/>
      <c r="H368" s="38">
        <f>SUM(H365:H367)</f>
        <v>3.4090000000000003</v>
      </c>
      <c r="I368" s="134"/>
      <c r="J368" s="37"/>
      <c r="K368" s="20">
        <f>SUBTOTAL(9,K365:K367)</f>
        <v>6999.7</v>
      </c>
      <c r="L368" s="170"/>
    </row>
    <row r="369" spans="1:13" ht="30.75" customHeight="1">
      <c r="A369" s="827">
        <v>88</v>
      </c>
      <c r="B369" s="145"/>
      <c r="C369" s="145" t="s">
        <v>810</v>
      </c>
      <c r="D369" s="145" t="s">
        <v>231</v>
      </c>
      <c r="E369" s="306" t="s">
        <v>452</v>
      </c>
      <c r="F369" s="242">
        <v>1.246</v>
      </c>
      <c r="G369" s="65">
        <v>1.472</v>
      </c>
      <c r="H369" s="35">
        <f>G369-F369</f>
        <v>0.22599999999999998</v>
      </c>
      <c r="I369" s="134">
        <v>5</v>
      </c>
      <c r="J369" s="37">
        <v>750</v>
      </c>
      <c r="K369" s="19">
        <f>SUM(H369*I369*J369)</f>
        <v>847.49999999999989</v>
      </c>
      <c r="L369" s="188"/>
    </row>
    <row r="370" spans="1:13">
      <c r="A370" s="828">
        <v>26</v>
      </c>
      <c r="B370" s="241"/>
      <c r="C370" s="241" t="s">
        <v>810</v>
      </c>
      <c r="D370" s="241" t="s">
        <v>231</v>
      </c>
      <c r="E370" s="255"/>
      <c r="F370" s="242">
        <v>1.996</v>
      </c>
      <c r="G370" s="65">
        <v>2.6080000000000001</v>
      </c>
      <c r="H370" s="35">
        <f>G370-F370</f>
        <v>0.6120000000000001</v>
      </c>
      <c r="I370" s="134">
        <v>6</v>
      </c>
      <c r="J370" s="37">
        <v>450</v>
      </c>
      <c r="K370" s="19">
        <f>SUM(H370*I370*J370)</f>
        <v>1652.4000000000003</v>
      </c>
      <c r="L370" s="188"/>
    </row>
    <row r="371" spans="1:13">
      <c r="A371" s="337"/>
      <c r="B371" s="799" t="s">
        <v>453</v>
      </c>
      <c r="C371" s="800"/>
      <c r="D371" s="801"/>
      <c r="E371" s="243"/>
      <c r="F371" s="244"/>
      <c r="G371" s="68"/>
      <c r="H371" s="38">
        <f>SUBTOTAL(9,H369:H370)</f>
        <v>0.83800000000000008</v>
      </c>
      <c r="I371" s="135"/>
      <c r="J371" s="40"/>
      <c r="K371" s="20">
        <f>SUBTOTAL(9,K369:K370)</f>
        <v>2499.9</v>
      </c>
      <c r="L371" s="170"/>
    </row>
    <row r="372" spans="1:13">
      <c r="A372" s="820">
        <v>89</v>
      </c>
      <c r="B372" s="192"/>
      <c r="C372" s="14" t="s">
        <v>456</v>
      </c>
      <c r="D372" s="14" t="s">
        <v>200</v>
      </c>
      <c r="E372" s="64" t="s">
        <v>457</v>
      </c>
      <c r="F372" s="65">
        <v>1.9930000000000001</v>
      </c>
      <c r="G372" s="65">
        <v>2.7650000000000001</v>
      </c>
      <c r="H372" s="193">
        <f>SUM(G372-F372)</f>
        <v>0.77200000000000002</v>
      </c>
      <c r="I372" s="105">
        <v>5.4</v>
      </c>
      <c r="J372" s="106">
        <v>350</v>
      </c>
      <c r="K372" s="19">
        <f>SUM(H372*I372*J372)</f>
        <v>1459.08</v>
      </c>
      <c r="L372" s="188"/>
    </row>
    <row r="373" spans="1:13">
      <c r="A373" s="821"/>
      <c r="B373" s="822" t="s">
        <v>814</v>
      </c>
      <c r="C373" s="823"/>
      <c r="D373" s="824"/>
      <c r="E373" s="67"/>
      <c r="F373" s="68"/>
      <c r="G373" s="68"/>
      <c r="H373" s="38">
        <f>SUM(H372)</f>
        <v>0.77200000000000002</v>
      </c>
      <c r="I373" s="107"/>
      <c r="J373" s="108"/>
      <c r="K373" s="20">
        <f>SUM(K372)</f>
        <v>1459.08</v>
      </c>
      <c r="L373" s="170"/>
    </row>
    <row r="374" spans="1:13">
      <c r="A374" s="151">
        <v>90</v>
      </c>
      <c r="B374" s="145"/>
      <c r="C374" s="145" t="s">
        <v>811</v>
      </c>
      <c r="D374" s="145" t="s">
        <v>231</v>
      </c>
      <c r="E374" s="306" t="s">
        <v>458</v>
      </c>
      <c r="F374" s="242">
        <v>1.1759999999999999</v>
      </c>
      <c r="G374" s="65">
        <v>2.323</v>
      </c>
      <c r="H374" s="35">
        <f>G374-F374</f>
        <v>1.147</v>
      </c>
      <c r="I374" s="134">
        <v>4.76974716652136</v>
      </c>
      <c r="J374" s="37">
        <v>450</v>
      </c>
      <c r="K374" s="19">
        <f>SUM(H374*I374*J374)</f>
        <v>2461.9050000000002</v>
      </c>
      <c r="L374" s="188"/>
    </row>
    <row r="375" spans="1:13">
      <c r="A375" s="286"/>
      <c r="B375" s="799" t="s">
        <v>459</v>
      </c>
      <c r="C375" s="800"/>
      <c r="D375" s="801"/>
      <c r="E375" s="383"/>
      <c r="F375" s="244"/>
      <c r="G375" s="68"/>
      <c r="H375" s="38">
        <f>SUBTOTAL(9,H374:H374)</f>
        <v>1.147</v>
      </c>
      <c r="I375" s="135"/>
      <c r="J375" s="40"/>
      <c r="K375" s="20">
        <f>SUBTOTAL(9,K374:K374)</f>
        <v>2461.9050000000002</v>
      </c>
      <c r="L375" s="217"/>
      <c r="M375" s="219"/>
    </row>
    <row r="376" spans="1:13" s="46" customFormat="1">
      <c r="A376" s="398"/>
      <c r="B376" s="397"/>
      <c r="C376" s="397"/>
      <c r="D376" s="397"/>
      <c r="E376" s="561"/>
      <c r="F376" s="562"/>
      <c r="G376" s="562"/>
      <c r="H376" s="563"/>
      <c r="I376" s="324"/>
      <c r="J376" s="325"/>
      <c r="K376" s="564"/>
      <c r="L376" s="534"/>
    </row>
    <row r="377" spans="1:13" s="46" customFormat="1" ht="15.75" thickBot="1">
      <c r="A377" s="854">
        <v>13</v>
      </c>
      <c r="B377" s="840"/>
      <c r="C377" s="840"/>
      <c r="D377" s="840"/>
      <c r="E377" s="840"/>
      <c r="F377" s="840"/>
      <c r="G377" s="840"/>
      <c r="H377" s="840"/>
      <c r="I377" s="840"/>
      <c r="J377" s="840"/>
      <c r="K377" s="840"/>
      <c r="L377" s="534"/>
    </row>
    <row r="378" spans="1:13" ht="36">
      <c r="A378" s="163" t="s">
        <v>164</v>
      </c>
      <c r="B378" s="164" t="s">
        <v>165</v>
      </c>
      <c r="C378" s="165" t="s">
        <v>166</v>
      </c>
      <c r="D378" s="166" t="s">
        <v>167</v>
      </c>
      <c r="E378" s="165" t="s">
        <v>168</v>
      </c>
      <c r="F378" s="807" t="s">
        <v>169</v>
      </c>
      <c r="G378" s="808"/>
      <c r="H378" s="167" t="s">
        <v>170</v>
      </c>
      <c r="I378" s="168" t="s">
        <v>171</v>
      </c>
      <c r="J378" s="169" t="s">
        <v>172</v>
      </c>
      <c r="K378" s="333" t="s">
        <v>173</v>
      </c>
      <c r="L378" s="170"/>
    </row>
    <row r="379" spans="1:13" ht="15.2" customHeight="1" thickBot="1">
      <c r="A379" s="171" t="s">
        <v>174</v>
      </c>
      <c r="B379" s="172"/>
      <c r="C379" s="173"/>
      <c r="D379" s="174"/>
      <c r="E379" s="175"/>
      <c r="F379" s="176" t="s">
        <v>175</v>
      </c>
      <c r="G379" s="177" t="s">
        <v>176</v>
      </c>
      <c r="H379" s="178" t="s">
        <v>177</v>
      </c>
      <c r="I379" s="179" t="s">
        <v>178</v>
      </c>
      <c r="J379" s="180" t="s">
        <v>179</v>
      </c>
      <c r="K379" s="334" t="s">
        <v>180</v>
      </c>
      <c r="L379" s="170"/>
    </row>
    <row r="380" spans="1:13" ht="4.1500000000000004" customHeight="1">
      <c r="A380" s="433"/>
      <c r="B380" s="182"/>
      <c r="C380" s="183"/>
      <c r="D380" s="182"/>
      <c r="E380" s="184"/>
      <c r="F380" s="185"/>
      <c r="G380" s="185"/>
      <c r="H380" s="185"/>
      <c r="I380" s="186"/>
      <c r="J380" s="183"/>
      <c r="K380" s="187"/>
      <c r="L380" s="170"/>
    </row>
    <row r="381" spans="1:13">
      <c r="A381" s="827">
        <v>91</v>
      </c>
      <c r="B381" s="110"/>
      <c r="C381" s="110" t="s">
        <v>812</v>
      </c>
      <c r="D381" s="110" t="s">
        <v>231</v>
      </c>
      <c r="E381" s="306" t="s">
        <v>460</v>
      </c>
      <c r="F381" s="242">
        <v>1.389</v>
      </c>
      <c r="G381" s="65">
        <v>1.5860000000000001</v>
      </c>
      <c r="H381" s="35">
        <f>G381-F381</f>
        <v>0.19700000000000006</v>
      </c>
      <c r="I381" s="134">
        <v>4.7969543147208125</v>
      </c>
      <c r="J381" s="37">
        <v>450</v>
      </c>
      <c r="K381" s="19">
        <f>SUM(H381*I381*J381)</f>
        <v>425.25000000000017</v>
      </c>
      <c r="L381" s="188"/>
    </row>
    <row r="382" spans="1:13">
      <c r="A382" s="828">
        <v>28</v>
      </c>
      <c r="B382" s="254"/>
      <c r="C382" s="254" t="s">
        <v>812</v>
      </c>
      <c r="D382" s="254" t="s">
        <v>231</v>
      </c>
      <c r="E382" s="255"/>
      <c r="F382" s="242">
        <v>1.5860000000000001</v>
      </c>
      <c r="G382" s="65">
        <v>2.72</v>
      </c>
      <c r="H382" s="35">
        <f>G382-F382</f>
        <v>1.1340000000000001</v>
      </c>
      <c r="I382" s="134">
        <v>4.4880952380952381</v>
      </c>
      <c r="J382" s="37">
        <v>450</v>
      </c>
      <c r="K382" s="19">
        <f>SUM(H382*I382*J382)</f>
        <v>2290.2750000000005</v>
      </c>
      <c r="L382" s="188"/>
    </row>
    <row r="383" spans="1:13">
      <c r="A383" s="337"/>
      <c r="B383" s="799" t="s">
        <v>461</v>
      </c>
      <c r="C383" s="800"/>
      <c r="D383" s="801"/>
      <c r="E383" s="243"/>
      <c r="F383" s="244"/>
      <c r="G383" s="68"/>
      <c r="H383" s="38">
        <f>SUBTOTAL(9,H374:H382)</f>
        <v>2.4780000000000002</v>
      </c>
      <c r="I383" s="135"/>
      <c r="J383" s="40"/>
      <c r="K383" s="20">
        <f>SUBTOTAL(9,K374:K382)</f>
        <v>5177.43</v>
      </c>
      <c r="L383" s="170"/>
    </row>
    <row r="384" spans="1:13">
      <c r="A384" s="222">
        <v>92</v>
      </c>
      <c r="B384" s="14"/>
      <c r="C384" s="34" t="s">
        <v>462</v>
      </c>
      <c r="D384" s="14" t="s">
        <v>182</v>
      </c>
      <c r="E384" s="240" t="s">
        <v>463</v>
      </c>
      <c r="F384" s="65">
        <v>0</v>
      </c>
      <c r="G384" s="65">
        <v>1.7609999999999999</v>
      </c>
      <c r="H384" s="35">
        <f>G384-F384</f>
        <v>1.7609999999999999</v>
      </c>
      <c r="I384" s="36">
        <v>4.2</v>
      </c>
      <c r="J384" s="37">
        <v>366</v>
      </c>
      <c r="K384" s="19">
        <f>SUM(H384*I384*J384)</f>
        <v>2707.0092</v>
      </c>
      <c r="L384" s="188"/>
    </row>
    <row r="385" spans="1:12">
      <c r="A385" s="223"/>
      <c r="B385" s="799" t="s">
        <v>464</v>
      </c>
      <c r="C385" s="800"/>
      <c r="D385" s="801"/>
      <c r="E385" s="227"/>
      <c r="F385" s="68"/>
      <c r="G385" s="68"/>
      <c r="H385" s="38">
        <f>SUM(H384:H384)</f>
        <v>1.7609999999999999</v>
      </c>
      <c r="I385" s="39"/>
      <c r="J385" s="40"/>
      <c r="K385" s="20">
        <f>SUM(K384:K384)</f>
        <v>2707.0092</v>
      </c>
      <c r="L385" s="217"/>
    </row>
    <row r="386" spans="1:12" ht="15" customHeight="1">
      <c r="A386" s="99">
        <v>93</v>
      </c>
      <c r="B386" s="78"/>
      <c r="C386" s="77" t="s">
        <v>465</v>
      </c>
      <c r="D386" s="78" t="s">
        <v>187</v>
      </c>
      <c r="E386" s="85" t="s">
        <v>466</v>
      </c>
      <c r="F386" s="80">
        <v>1.0069999999999999</v>
      </c>
      <c r="G386" s="80">
        <v>2.2069999999999999</v>
      </c>
      <c r="H386" s="80">
        <v>1.2</v>
      </c>
      <c r="I386" s="81">
        <v>5</v>
      </c>
      <c r="J386" s="82">
        <v>270</v>
      </c>
      <c r="K386" s="19">
        <f>SUM(H386*I386*J386*1.21)</f>
        <v>1960.2</v>
      </c>
      <c r="L386" s="170"/>
    </row>
    <row r="387" spans="1:12" ht="15" customHeight="1">
      <c r="A387" s="100"/>
      <c r="B387" s="78"/>
      <c r="C387" s="77" t="s">
        <v>465</v>
      </c>
      <c r="D387" s="78" t="s">
        <v>187</v>
      </c>
      <c r="E387" s="91"/>
      <c r="F387" s="80">
        <v>2.2069999999999999</v>
      </c>
      <c r="G387" s="80">
        <v>3.3940000000000001</v>
      </c>
      <c r="H387" s="80">
        <v>1.1870000000000003</v>
      </c>
      <c r="I387" s="81">
        <v>4.5999999999999996</v>
      </c>
      <c r="J387" s="82">
        <v>270</v>
      </c>
      <c r="K387" s="19">
        <f>SUM(H387*I387*J387*1.21)</f>
        <v>1783.8473400000005</v>
      </c>
      <c r="L387" s="170"/>
    </row>
    <row r="388" spans="1:12" ht="15" customHeight="1">
      <c r="A388" s="205"/>
      <c r="B388" s="761" t="s">
        <v>467</v>
      </c>
      <c r="C388" s="762"/>
      <c r="D388" s="763"/>
      <c r="E388" s="91"/>
      <c r="F388" s="80"/>
      <c r="G388" s="80"/>
      <c r="H388" s="86">
        <f>SUBTOTAL(9,H386:H387)</f>
        <v>2.3870000000000005</v>
      </c>
      <c r="I388" s="81"/>
      <c r="J388" s="82"/>
      <c r="K388" s="20">
        <f>SUBTOTAL(9,K386:K387)</f>
        <v>3744.0473400000005</v>
      </c>
      <c r="L388" s="170"/>
    </row>
    <row r="389" spans="1:12">
      <c r="A389" s="208">
        <v>94</v>
      </c>
      <c r="B389" s="102"/>
      <c r="C389" s="110" t="s">
        <v>470</v>
      </c>
      <c r="D389" s="63" t="s">
        <v>234</v>
      </c>
      <c r="E389" s="236" t="s">
        <v>471</v>
      </c>
      <c r="F389" s="237">
        <v>4.9740000000000002</v>
      </c>
      <c r="G389" s="237">
        <v>5.3760000000000003</v>
      </c>
      <c r="H389" s="198">
        <f>G389-F389</f>
        <v>0.40200000000000014</v>
      </c>
      <c r="I389" s="132">
        <v>5.5</v>
      </c>
      <c r="J389" s="201">
        <v>890</v>
      </c>
      <c r="K389" s="111">
        <f>SUM(H389*I389*J389)</f>
        <v>1967.7900000000006</v>
      </c>
      <c r="L389" s="188"/>
    </row>
    <row r="390" spans="1:12">
      <c r="A390" s="209"/>
      <c r="B390" s="102"/>
      <c r="C390" s="110" t="s">
        <v>470</v>
      </c>
      <c r="D390" s="63" t="s">
        <v>234</v>
      </c>
      <c r="E390" s="236"/>
      <c r="F390" s="237">
        <v>5.3760000000000003</v>
      </c>
      <c r="G390" s="237">
        <v>8.7880000000000003</v>
      </c>
      <c r="H390" s="198">
        <f>G390-F390</f>
        <v>3.4119999999999999</v>
      </c>
      <c r="I390" s="199">
        <v>5.5</v>
      </c>
      <c r="J390" s="201">
        <v>385</v>
      </c>
      <c r="K390" s="111">
        <f>SUM(H390*I390*J390)</f>
        <v>7224.9099999999989</v>
      </c>
      <c r="L390" s="188"/>
    </row>
    <row r="391" spans="1:12">
      <c r="A391" s="209"/>
      <c r="B391" s="102"/>
      <c r="C391" s="110" t="s">
        <v>470</v>
      </c>
      <c r="D391" s="63" t="s">
        <v>234</v>
      </c>
      <c r="E391" s="236"/>
      <c r="F391" s="237">
        <v>8.7880000000000003</v>
      </c>
      <c r="G391" s="237">
        <v>9.0060000000000002</v>
      </c>
      <c r="H391" s="198">
        <f>G391-F391</f>
        <v>0.21799999999999997</v>
      </c>
      <c r="I391" s="199">
        <v>5</v>
      </c>
      <c r="J391" s="201">
        <v>890</v>
      </c>
      <c r="K391" s="111">
        <f>SUM(H391*I391*J391)</f>
        <v>970.09999999999991</v>
      </c>
      <c r="L391" s="188"/>
    </row>
    <row r="392" spans="1:12">
      <c r="A392" s="204"/>
      <c r="B392" s="796" t="s">
        <v>784</v>
      </c>
      <c r="C392" s="797"/>
      <c r="D392" s="798"/>
      <c r="E392" s="236"/>
      <c r="F392" s="367"/>
      <c r="G392" s="367"/>
      <c r="H392" s="103">
        <f>SUBTOTAL(9,H389:H391)</f>
        <v>4.032</v>
      </c>
      <c r="I392" s="104"/>
      <c r="J392" s="73"/>
      <c r="K392" s="73">
        <f>SUBTOTAL(9,K389:K391)</f>
        <v>10162.799999999999</v>
      </c>
      <c r="L392" s="170"/>
    </row>
    <row r="393" spans="1:12" ht="31.5" customHeight="1">
      <c r="A393" s="827">
        <v>95</v>
      </c>
      <c r="B393" s="110"/>
      <c r="C393" s="110" t="s">
        <v>815</v>
      </c>
      <c r="D393" s="110" t="s">
        <v>231</v>
      </c>
      <c r="E393" s="386" t="s">
        <v>472</v>
      </c>
      <c r="F393" s="242">
        <v>1.6739999999999999</v>
      </c>
      <c r="G393" s="65">
        <v>2.7360000000000002</v>
      </c>
      <c r="H393" s="35">
        <f t="shared" ref="H393:H403" si="23">G393-F393</f>
        <v>1.0620000000000003</v>
      </c>
      <c r="I393" s="134">
        <v>4.5</v>
      </c>
      <c r="J393" s="37">
        <v>450</v>
      </c>
      <c r="K393" s="19">
        <f t="shared" ref="K393:K403" si="24">SUM(H393*I393*J393)</f>
        <v>2150.5500000000006</v>
      </c>
      <c r="L393" s="188"/>
    </row>
    <row r="394" spans="1:12">
      <c r="A394" s="828">
        <v>29</v>
      </c>
      <c r="B394" s="241"/>
      <c r="C394" s="110" t="s">
        <v>815</v>
      </c>
      <c r="D394" s="241" t="s">
        <v>231</v>
      </c>
      <c r="E394" s="255"/>
      <c r="F394" s="242">
        <v>2.7360000000000002</v>
      </c>
      <c r="G394" s="65">
        <v>3.036</v>
      </c>
      <c r="H394" s="35">
        <f t="shared" si="23"/>
        <v>0.29999999999999982</v>
      </c>
      <c r="I394" s="134">
        <v>4.5</v>
      </c>
      <c r="J394" s="37">
        <v>750</v>
      </c>
      <c r="K394" s="19">
        <f t="shared" si="24"/>
        <v>1012.4999999999994</v>
      </c>
      <c r="L394" s="188"/>
    </row>
    <row r="395" spans="1:12">
      <c r="A395" s="828">
        <v>29</v>
      </c>
      <c r="B395" s="254"/>
      <c r="C395" s="110" t="s">
        <v>815</v>
      </c>
      <c r="D395" s="254" t="s">
        <v>231</v>
      </c>
      <c r="E395" s="362"/>
      <c r="F395" s="242">
        <v>3.036</v>
      </c>
      <c r="G395" s="65">
        <v>3.2360000000000002</v>
      </c>
      <c r="H395" s="35">
        <f t="shared" si="23"/>
        <v>0.20000000000000018</v>
      </c>
      <c r="I395" s="134">
        <v>4.984375</v>
      </c>
      <c r="J395" s="37">
        <v>450</v>
      </c>
      <c r="K395" s="19">
        <f t="shared" si="24"/>
        <v>448.5937500000004</v>
      </c>
      <c r="L395" s="188"/>
    </row>
    <row r="396" spans="1:12">
      <c r="A396" s="337"/>
      <c r="B396" s="796" t="s">
        <v>473</v>
      </c>
      <c r="C396" s="797"/>
      <c r="D396" s="798"/>
      <c r="E396" s="243"/>
      <c r="F396" s="244"/>
      <c r="G396" s="68"/>
      <c r="H396" s="38">
        <f>SUBTOTAL(9,H393:H395)</f>
        <v>1.5620000000000003</v>
      </c>
      <c r="I396" s="135"/>
      <c r="J396" s="40"/>
      <c r="K396" s="20">
        <f>SUBTOTAL(9,K393:K395)</f>
        <v>3611.6437500000006</v>
      </c>
      <c r="L396" s="170"/>
    </row>
    <row r="397" spans="1:12">
      <c r="A397" s="151">
        <v>96</v>
      </c>
      <c r="B397" s="145"/>
      <c r="C397" s="145" t="s">
        <v>888</v>
      </c>
      <c r="D397" s="145" t="s">
        <v>231</v>
      </c>
      <c r="E397" s="376" t="s">
        <v>474</v>
      </c>
      <c r="F397" s="242">
        <v>2.5129999999999999</v>
      </c>
      <c r="G397" s="65">
        <v>3.5459999999999998</v>
      </c>
      <c r="H397" s="35">
        <f t="shared" si="23"/>
        <v>1.0329999999999999</v>
      </c>
      <c r="I397" s="134">
        <v>5.3</v>
      </c>
      <c r="J397" s="37">
        <v>450</v>
      </c>
      <c r="K397" s="19">
        <f t="shared" si="24"/>
        <v>2463.7049999999995</v>
      </c>
      <c r="L397" s="188"/>
    </row>
    <row r="398" spans="1:12">
      <c r="A398" s="337"/>
      <c r="B398" s="241"/>
      <c r="C398" s="241" t="s">
        <v>888</v>
      </c>
      <c r="D398" s="241" t="s">
        <v>231</v>
      </c>
      <c r="E398" s="255"/>
      <c r="F398" s="242">
        <v>3.5459999999999998</v>
      </c>
      <c r="G398" s="65">
        <v>4.4050000000000002</v>
      </c>
      <c r="H398" s="35">
        <f t="shared" si="23"/>
        <v>0.85900000000000043</v>
      </c>
      <c r="I398" s="134">
        <v>5.3</v>
      </c>
      <c r="J398" s="37">
        <v>450</v>
      </c>
      <c r="K398" s="19">
        <f t="shared" si="24"/>
        <v>2048.7150000000011</v>
      </c>
      <c r="L398" s="188"/>
    </row>
    <row r="399" spans="1:12">
      <c r="A399" s="337"/>
      <c r="B399" s="241"/>
      <c r="C399" s="241" t="s">
        <v>888</v>
      </c>
      <c r="D399" s="241" t="s">
        <v>231</v>
      </c>
      <c r="E399" s="255"/>
      <c r="F399" s="242">
        <v>5.1920000000000002</v>
      </c>
      <c r="G399" s="65">
        <v>6.2619999999999996</v>
      </c>
      <c r="H399" s="35">
        <f t="shared" si="23"/>
        <v>1.0699999999999994</v>
      </c>
      <c r="I399" s="134">
        <v>5.2</v>
      </c>
      <c r="J399" s="37">
        <v>450</v>
      </c>
      <c r="K399" s="19">
        <f t="shared" si="24"/>
        <v>2503.7999999999988</v>
      </c>
      <c r="L399" s="188"/>
    </row>
    <row r="400" spans="1:12">
      <c r="A400" s="337"/>
      <c r="B400" s="379"/>
      <c r="C400" s="379" t="s">
        <v>888</v>
      </c>
      <c r="D400" s="379" t="s">
        <v>231</v>
      </c>
      <c r="E400" s="377"/>
      <c r="F400" s="242">
        <v>6.6550000000000002</v>
      </c>
      <c r="G400" s="65">
        <v>7.1029999999999998</v>
      </c>
      <c r="H400" s="35">
        <f t="shared" si="23"/>
        <v>0.44799999999999951</v>
      </c>
      <c r="I400" s="134">
        <v>5.2</v>
      </c>
      <c r="J400" s="37">
        <v>450</v>
      </c>
      <c r="K400" s="19">
        <f t="shared" si="24"/>
        <v>1048.3199999999988</v>
      </c>
      <c r="L400" s="188"/>
    </row>
    <row r="401" spans="1:13">
      <c r="A401" s="337"/>
      <c r="B401" s="241"/>
      <c r="C401" s="241" t="s">
        <v>888</v>
      </c>
      <c r="D401" s="241" t="s">
        <v>231</v>
      </c>
      <c r="E401" s="255"/>
      <c r="F401" s="242">
        <v>7.6820000000000004</v>
      </c>
      <c r="G401" s="65">
        <v>8.6129999999999995</v>
      </c>
      <c r="H401" s="35">
        <f t="shared" si="23"/>
        <v>0.93099999999999916</v>
      </c>
      <c r="I401" s="134">
        <v>4.5</v>
      </c>
      <c r="J401" s="37">
        <v>450</v>
      </c>
      <c r="K401" s="19">
        <f t="shared" si="24"/>
        <v>1885.2749999999983</v>
      </c>
      <c r="L401" s="188"/>
    </row>
    <row r="402" spans="1:13">
      <c r="A402" s="337"/>
      <c r="B402" s="379"/>
      <c r="C402" s="379" t="s">
        <v>888</v>
      </c>
      <c r="D402" s="379" t="s">
        <v>231</v>
      </c>
      <c r="E402" s="255"/>
      <c r="F402" s="242">
        <v>8.6129999999999995</v>
      </c>
      <c r="G402" s="65">
        <v>9.3889999999999993</v>
      </c>
      <c r="H402" s="35">
        <f t="shared" si="23"/>
        <v>0.7759999999999998</v>
      </c>
      <c r="I402" s="134">
        <v>4.4989999999999997</v>
      </c>
      <c r="J402" s="37">
        <v>450</v>
      </c>
      <c r="K402" s="19">
        <f t="shared" si="24"/>
        <v>1571.0507999999995</v>
      </c>
      <c r="L402" s="188"/>
    </row>
    <row r="403" spans="1:13">
      <c r="A403" s="337"/>
      <c r="B403" s="241"/>
      <c r="C403" s="241" t="s">
        <v>888</v>
      </c>
      <c r="D403" s="241" t="s">
        <v>231</v>
      </c>
      <c r="E403" s="255"/>
      <c r="F403" s="242">
        <v>9.3889999999999993</v>
      </c>
      <c r="G403" s="65">
        <v>9.6129999999999995</v>
      </c>
      <c r="H403" s="35">
        <f t="shared" si="23"/>
        <v>0.2240000000000002</v>
      </c>
      <c r="I403" s="134">
        <v>4.5</v>
      </c>
      <c r="J403" s="37">
        <v>750</v>
      </c>
      <c r="K403" s="19">
        <f t="shared" si="24"/>
        <v>756.00000000000068</v>
      </c>
      <c r="L403" s="217"/>
    </row>
    <row r="404" spans="1:13" ht="15" customHeight="1">
      <c r="A404" s="337"/>
      <c r="B404" s="241"/>
      <c r="C404" s="241" t="s">
        <v>888</v>
      </c>
      <c r="D404" s="241" t="s">
        <v>231</v>
      </c>
      <c r="E404" s="255"/>
      <c r="F404" s="242">
        <v>9.6129999999999995</v>
      </c>
      <c r="G404" s="65">
        <v>10.609</v>
      </c>
      <c r="H404" s="35">
        <f>G404-F404</f>
        <v>0.99600000000000044</v>
      </c>
      <c r="I404" s="134">
        <v>3.5</v>
      </c>
      <c r="J404" s="37">
        <v>450</v>
      </c>
      <c r="K404" s="19">
        <f>SUM(H404*I404*J404)</f>
        <v>1568.7000000000007</v>
      </c>
      <c r="L404" s="170"/>
    </row>
    <row r="405" spans="1:13" ht="15" customHeight="1">
      <c r="A405" s="337"/>
      <c r="B405" s="254"/>
      <c r="C405" s="254" t="s">
        <v>888</v>
      </c>
      <c r="D405" s="254" t="s">
        <v>231</v>
      </c>
      <c r="E405" s="362"/>
      <c r="F405" s="242">
        <v>10.609</v>
      </c>
      <c r="G405" s="65">
        <v>11.285</v>
      </c>
      <c r="H405" s="35">
        <f>G405-F405</f>
        <v>0.67600000000000016</v>
      </c>
      <c r="I405" s="134">
        <v>3.5</v>
      </c>
      <c r="J405" s="37">
        <v>450</v>
      </c>
      <c r="K405" s="19">
        <f>SUM(H405*I405*J405)</f>
        <v>1064.7000000000003</v>
      </c>
      <c r="L405" s="170"/>
    </row>
    <row r="406" spans="1:13" ht="15" customHeight="1">
      <c r="A406" s="363"/>
      <c r="B406" s="796" t="s">
        <v>475</v>
      </c>
      <c r="C406" s="797"/>
      <c r="D406" s="798"/>
      <c r="E406" s="364"/>
      <c r="F406" s="244"/>
      <c r="G406" s="68"/>
      <c r="H406" s="38">
        <f>SUM(H397:H405)</f>
        <v>7.012999999999999</v>
      </c>
      <c r="I406" s="135"/>
      <c r="J406" s="40"/>
      <c r="K406" s="20">
        <f>SUM(K397:K405)</f>
        <v>14910.265799999997</v>
      </c>
      <c r="L406" s="170"/>
    </row>
    <row r="407" spans="1:13" ht="29.25" customHeight="1">
      <c r="A407" s="476">
        <v>97</v>
      </c>
      <c r="B407" s="110"/>
      <c r="C407" s="110" t="s">
        <v>816</v>
      </c>
      <c r="D407" s="110" t="s">
        <v>231</v>
      </c>
      <c r="E407" s="306" t="s">
        <v>476</v>
      </c>
      <c r="F407" s="242">
        <v>0.89500000000000002</v>
      </c>
      <c r="G407" s="65">
        <v>1.857</v>
      </c>
      <c r="H407" s="35">
        <f>G407-F407</f>
        <v>0.96199999999999997</v>
      </c>
      <c r="I407" s="134">
        <v>4.5249480249480252</v>
      </c>
      <c r="J407" s="37">
        <v>450</v>
      </c>
      <c r="K407" s="19">
        <f>SUM(H407*I407*J407)</f>
        <v>1958.85</v>
      </c>
      <c r="L407" s="188"/>
    </row>
    <row r="408" spans="1:13">
      <c r="A408" s="363"/>
      <c r="B408" s="241"/>
      <c r="C408" s="110" t="s">
        <v>816</v>
      </c>
      <c r="D408" s="241" t="s">
        <v>231</v>
      </c>
      <c r="E408" s="255"/>
      <c r="F408" s="242">
        <v>1.857</v>
      </c>
      <c r="G408" s="65">
        <v>2.7389999999999999</v>
      </c>
      <c r="H408" s="35">
        <f>G408-F408</f>
        <v>0.8819999999999999</v>
      </c>
      <c r="I408" s="134">
        <v>4.7293291731669269</v>
      </c>
      <c r="J408" s="37">
        <v>450</v>
      </c>
      <c r="K408" s="19">
        <f>SUM(H408*I408*J408)</f>
        <v>1877.0707488299529</v>
      </c>
      <c r="L408" s="701"/>
      <c r="M408" s="219"/>
    </row>
    <row r="409" spans="1:13" s="46" customFormat="1">
      <c r="A409" s="371"/>
      <c r="B409" s="539"/>
      <c r="C409" s="397"/>
      <c r="D409" s="539"/>
      <c r="E409" s="540"/>
      <c r="F409" s="312"/>
      <c r="G409" s="312"/>
      <c r="H409" s="390"/>
      <c r="I409" s="324"/>
      <c r="J409" s="325"/>
      <c r="K409" s="295"/>
      <c r="L409" s="534"/>
    </row>
    <row r="410" spans="1:13" s="46" customFormat="1" ht="15.75" thickBot="1">
      <c r="A410" s="854">
        <v>14</v>
      </c>
      <c r="B410" s="848"/>
      <c r="C410" s="848"/>
      <c r="D410" s="848"/>
      <c r="E410" s="848"/>
      <c r="F410" s="848"/>
      <c r="G410" s="848"/>
      <c r="H410" s="848"/>
      <c r="I410" s="848"/>
      <c r="J410" s="848"/>
      <c r="K410" s="848"/>
      <c r="L410" s="534"/>
    </row>
    <row r="411" spans="1:13" ht="36">
      <c r="A411" s="163" t="s">
        <v>164</v>
      </c>
      <c r="B411" s="164" t="s">
        <v>165</v>
      </c>
      <c r="C411" s="165" t="s">
        <v>166</v>
      </c>
      <c r="D411" s="166" t="s">
        <v>167</v>
      </c>
      <c r="E411" s="165" t="s">
        <v>168</v>
      </c>
      <c r="F411" s="807" t="s">
        <v>169</v>
      </c>
      <c r="G411" s="808"/>
      <c r="H411" s="167" t="s">
        <v>170</v>
      </c>
      <c r="I411" s="168" t="s">
        <v>171</v>
      </c>
      <c r="J411" s="169" t="s">
        <v>172</v>
      </c>
      <c r="K411" s="333" t="s">
        <v>173</v>
      </c>
      <c r="L411" s="170"/>
    </row>
    <row r="412" spans="1:13" ht="15.2" customHeight="1" thickBot="1">
      <c r="A412" s="171" t="s">
        <v>174</v>
      </c>
      <c r="B412" s="172"/>
      <c r="C412" s="173"/>
      <c r="D412" s="174"/>
      <c r="E412" s="175"/>
      <c r="F412" s="176" t="s">
        <v>175</v>
      </c>
      <c r="G412" s="177" t="s">
        <v>176</v>
      </c>
      <c r="H412" s="178" t="s">
        <v>177</v>
      </c>
      <c r="I412" s="179" t="s">
        <v>178</v>
      </c>
      <c r="J412" s="180" t="s">
        <v>179</v>
      </c>
      <c r="K412" s="334" t="s">
        <v>180</v>
      </c>
      <c r="L412" s="170"/>
    </row>
    <row r="413" spans="1:13" ht="4.1500000000000004" customHeight="1">
      <c r="A413" s="433"/>
      <c r="B413" s="182"/>
      <c r="C413" s="183"/>
      <c r="D413" s="182"/>
      <c r="E413" s="184"/>
      <c r="F413" s="185"/>
      <c r="G413" s="185"/>
      <c r="H413" s="185"/>
      <c r="I413" s="186"/>
      <c r="J413" s="183"/>
      <c r="K413" s="187"/>
      <c r="L413" s="170"/>
    </row>
    <row r="414" spans="1:13">
      <c r="A414" s="477"/>
      <c r="B414" s="241"/>
      <c r="C414" s="110" t="s">
        <v>816</v>
      </c>
      <c r="D414" s="241" t="s">
        <v>231</v>
      </c>
      <c r="E414" s="255"/>
      <c r="F414" s="242">
        <v>4.673</v>
      </c>
      <c r="G414" s="65">
        <v>6.12</v>
      </c>
      <c r="H414" s="35">
        <f>G414-F414</f>
        <v>1.4470000000000001</v>
      </c>
      <c r="I414" s="134">
        <v>3.9944713199723565</v>
      </c>
      <c r="J414" s="37">
        <v>450</v>
      </c>
      <c r="K414" s="19">
        <f>SUM(H414*I414*J414)</f>
        <v>2601</v>
      </c>
      <c r="L414" s="188"/>
    </row>
    <row r="415" spans="1:13">
      <c r="A415" s="477"/>
      <c r="B415" s="254"/>
      <c r="C415" s="110" t="s">
        <v>816</v>
      </c>
      <c r="D415" s="254" t="s">
        <v>231</v>
      </c>
      <c r="E415" s="362"/>
      <c r="F415" s="242">
        <v>6.9459999999999997</v>
      </c>
      <c r="G415" s="65">
        <v>7.8179999999999996</v>
      </c>
      <c r="H415" s="35">
        <f>G415-F415</f>
        <v>0.87199999999999989</v>
      </c>
      <c r="I415" s="134">
        <v>4.977064220183486</v>
      </c>
      <c r="J415" s="37">
        <v>450</v>
      </c>
      <c r="K415" s="19">
        <f>SUM(H415*I415*J415)</f>
        <v>1952.9999999999995</v>
      </c>
      <c r="L415" s="188"/>
    </row>
    <row r="416" spans="1:13">
      <c r="A416" s="337"/>
      <c r="B416" s="761" t="s">
        <v>477</v>
      </c>
      <c r="C416" s="762"/>
      <c r="D416" s="763"/>
      <c r="E416" s="243"/>
      <c r="F416" s="244"/>
      <c r="G416" s="68"/>
      <c r="H416" s="38">
        <f>SUBTOTAL(9,H407:H415)</f>
        <v>4.1630000000000003</v>
      </c>
      <c r="I416" s="135"/>
      <c r="J416" s="40"/>
      <c r="K416" s="20">
        <f>SUBTOTAL(9,K407:K415)</f>
        <v>8389.9207488299526</v>
      </c>
      <c r="L416" s="170"/>
    </row>
    <row r="417" spans="1:13">
      <c r="A417" s="99">
        <v>98</v>
      </c>
      <c r="B417" s="78"/>
      <c r="C417" s="77" t="s">
        <v>478</v>
      </c>
      <c r="D417" s="78" t="s">
        <v>187</v>
      </c>
      <c r="E417" s="79" t="s">
        <v>479</v>
      </c>
      <c r="F417" s="80">
        <v>8.9480000000000004</v>
      </c>
      <c r="G417" s="80">
        <v>9.4179999999999993</v>
      </c>
      <c r="H417" s="80">
        <v>0.46999999999999886</v>
      </c>
      <c r="I417" s="81">
        <v>5.5</v>
      </c>
      <c r="J417" s="82">
        <v>270</v>
      </c>
      <c r="K417" s="19">
        <f>SUM(H417*I417*J417*1.21)</f>
        <v>844.51949999999795</v>
      </c>
      <c r="L417" s="188"/>
    </row>
    <row r="418" spans="1:13">
      <c r="A418" s="100"/>
      <c r="B418" s="78"/>
      <c r="C418" s="77" t="s">
        <v>478</v>
      </c>
      <c r="D418" s="78" t="s">
        <v>187</v>
      </c>
      <c r="E418" s="85"/>
      <c r="F418" s="80">
        <v>9.4179999999999993</v>
      </c>
      <c r="G418" s="80">
        <v>9.7219999999999995</v>
      </c>
      <c r="H418" s="80">
        <v>0.30400000000000027</v>
      </c>
      <c r="I418" s="81">
        <v>5.4</v>
      </c>
      <c r="J418" s="82">
        <v>270</v>
      </c>
      <c r="K418" s="19">
        <f>SUM(H418*I418*J418*1.21)</f>
        <v>536.31072000000052</v>
      </c>
      <c r="L418" s="188"/>
    </row>
    <row r="419" spans="1:13">
      <c r="A419" s="205"/>
      <c r="B419" s="761" t="s">
        <v>480</v>
      </c>
      <c r="C419" s="762"/>
      <c r="D419" s="763"/>
      <c r="E419" s="85"/>
      <c r="F419" s="80"/>
      <c r="G419" s="80"/>
      <c r="H419" s="86">
        <f>SUBTOTAL(9,H418)</f>
        <v>0.30400000000000027</v>
      </c>
      <c r="I419" s="81"/>
      <c r="J419" s="82"/>
      <c r="K419" s="20">
        <f>SUBTOTAL(9,K417:K418)</f>
        <v>1380.8302199999985</v>
      </c>
      <c r="L419" s="170"/>
    </row>
    <row r="420" spans="1:13">
      <c r="A420" s="99">
        <v>99</v>
      </c>
      <c r="B420" s="78"/>
      <c r="C420" s="77" t="s">
        <v>481</v>
      </c>
      <c r="D420" s="78" t="s">
        <v>187</v>
      </c>
      <c r="E420" s="85" t="s">
        <v>482</v>
      </c>
      <c r="F420" s="80">
        <v>0</v>
      </c>
      <c r="G420" s="80">
        <v>0.76200000000000001</v>
      </c>
      <c r="H420" s="80">
        <v>0.76200000000000001</v>
      </c>
      <c r="I420" s="81">
        <v>4.9000000000000004</v>
      </c>
      <c r="J420" s="82">
        <v>550</v>
      </c>
      <c r="K420" s="19">
        <f>SUM(H420*I420*J420*1.21)</f>
        <v>2484.8439000000003</v>
      </c>
      <c r="L420" s="188"/>
    </row>
    <row r="421" spans="1:13">
      <c r="A421" s="205"/>
      <c r="B421" s="761" t="s">
        <v>483</v>
      </c>
      <c r="C421" s="762"/>
      <c r="D421" s="763"/>
      <c r="E421" s="85"/>
      <c r="F421" s="80"/>
      <c r="G421" s="80"/>
      <c r="H421" s="86">
        <f>SUBTOTAL(9,H420)</f>
        <v>0.76200000000000001</v>
      </c>
      <c r="I421" s="81"/>
      <c r="J421" s="82"/>
      <c r="K421" s="20">
        <f>SUBTOTAL(9,K420)</f>
        <v>2484.8439000000003</v>
      </c>
      <c r="L421" s="170"/>
    </row>
    <row r="422" spans="1:13">
      <c r="A422" s="114">
        <v>100</v>
      </c>
      <c r="B422" s="14"/>
      <c r="C422" s="34" t="s">
        <v>484</v>
      </c>
      <c r="D422" s="14" t="s">
        <v>194</v>
      </c>
      <c r="E422" s="240" t="s">
        <v>485</v>
      </c>
      <c r="F422" s="65">
        <v>0</v>
      </c>
      <c r="G422" s="65">
        <v>3.6999999999999998E-2</v>
      </c>
      <c r="H422" s="35">
        <f>G422-F422</f>
        <v>3.6999999999999998E-2</v>
      </c>
      <c r="I422" s="134">
        <v>4.5</v>
      </c>
      <c r="J422" s="37">
        <v>400</v>
      </c>
      <c r="K422" s="19">
        <f>SUM(H422*I422*J422)</f>
        <v>66.599999999999994</v>
      </c>
      <c r="L422" s="188"/>
    </row>
    <row r="423" spans="1:13">
      <c r="A423" s="114"/>
      <c r="B423" s="14"/>
      <c r="C423" s="34" t="s">
        <v>484</v>
      </c>
      <c r="D423" s="14" t="s">
        <v>194</v>
      </c>
      <c r="E423" s="227"/>
      <c r="F423" s="65">
        <v>3.6999999999999998E-2</v>
      </c>
      <c r="G423" s="65">
        <v>0.91800000000000004</v>
      </c>
      <c r="H423" s="35">
        <f>G423-F423</f>
        <v>0.88100000000000001</v>
      </c>
      <c r="I423" s="134">
        <v>4.2</v>
      </c>
      <c r="J423" s="37">
        <v>400</v>
      </c>
      <c r="K423" s="19">
        <f>SUM(H423*I423*J423)</f>
        <v>1480.0800000000002</v>
      </c>
      <c r="L423" s="188"/>
    </row>
    <row r="424" spans="1:13">
      <c r="A424" s="223"/>
      <c r="B424" s="761" t="s">
        <v>486</v>
      </c>
      <c r="C424" s="762"/>
      <c r="D424" s="763"/>
      <c r="E424" s="227"/>
      <c r="F424" s="65"/>
      <c r="G424" s="65"/>
      <c r="H424" s="38">
        <f>SUM(H422:H423)</f>
        <v>0.91800000000000004</v>
      </c>
      <c r="I424" s="134"/>
      <c r="J424" s="37"/>
      <c r="K424" s="20">
        <f>SUBTOTAL(9,K422:K423)</f>
        <v>1546.68</v>
      </c>
      <c r="L424" s="170"/>
    </row>
    <row r="425" spans="1:13">
      <c r="A425" s="211">
        <v>101</v>
      </c>
      <c r="B425" s="41"/>
      <c r="C425" s="41" t="s">
        <v>487</v>
      </c>
      <c r="D425" s="14" t="s">
        <v>182</v>
      </c>
      <c r="E425" s="55" t="s">
        <v>488</v>
      </c>
      <c r="F425" s="26">
        <v>2.0720000000000001</v>
      </c>
      <c r="G425" s="26">
        <v>3.1080000000000001</v>
      </c>
      <c r="H425" s="26">
        <f>G425-F425</f>
        <v>1.036</v>
      </c>
      <c r="I425" s="131">
        <v>4.2</v>
      </c>
      <c r="J425" s="41">
        <v>255</v>
      </c>
      <c r="K425" s="19">
        <f>SUM(H425*I425*J425)</f>
        <v>1109.556</v>
      </c>
      <c r="L425" s="188"/>
    </row>
    <row r="426" spans="1:13">
      <c r="A426" s="206"/>
      <c r="B426" s="41"/>
      <c r="C426" s="41" t="s">
        <v>487</v>
      </c>
      <c r="D426" s="14" t="s">
        <v>182</v>
      </c>
      <c r="E426" s="55" t="s">
        <v>489</v>
      </c>
      <c r="F426" s="26">
        <v>3.1080000000000001</v>
      </c>
      <c r="G426" s="26">
        <v>4.1660000000000004</v>
      </c>
      <c r="H426" s="26">
        <f>G426-F426</f>
        <v>1.0580000000000003</v>
      </c>
      <c r="I426" s="131">
        <v>4.0999999999999996</v>
      </c>
      <c r="J426" s="41">
        <v>255</v>
      </c>
      <c r="K426" s="19">
        <f>SUM(H426*I426*J426)</f>
        <v>1106.1390000000001</v>
      </c>
      <c r="L426" s="188"/>
    </row>
    <row r="427" spans="1:13">
      <c r="A427" s="207"/>
      <c r="B427" s="761" t="s">
        <v>666</v>
      </c>
      <c r="C427" s="762"/>
      <c r="D427" s="763"/>
      <c r="E427" s="56"/>
      <c r="F427" s="29"/>
      <c r="G427" s="29"/>
      <c r="H427" s="29">
        <f>SUM(H425:H426)</f>
        <v>2.0940000000000003</v>
      </c>
      <c r="I427" s="142"/>
      <c r="J427" s="141"/>
      <c r="K427" s="20">
        <f>SUM(K425:K426)</f>
        <v>2215.6950000000002</v>
      </c>
      <c r="L427" s="170"/>
    </row>
    <row r="428" spans="1:13">
      <c r="A428" s="222">
        <v>102</v>
      </c>
      <c r="B428" s="14"/>
      <c r="C428" s="34" t="s">
        <v>490</v>
      </c>
      <c r="D428" s="14" t="s">
        <v>194</v>
      </c>
      <c r="E428" s="240" t="s">
        <v>491</v>
      </c>
      <c r="F428" s="65">
        <v>0.64800000000000002</v>
      </c>
      <c r="G428" s="65">
        <v>1.6040000000000001</v>
      </c>
      <c r="H428" s="35">
        <f>G428-F428</f>
        <v>0.95600000000000007</v>
      </c>
      <c r="I428" s="134">
        <v>4</v>
      </c>
      <c r="J428" s="37">
        <v>400</v>
      </c>
      <c r="K428" s="19">
        <f>SUM(H428*I428*J428)</f>
        <v>1529.6000000000001</v>
      </c>
      <c r="L428" s="188"/>
    </row>
    <row r="429" spans="1:13">
      <c r="A429" s="223"/>
      <c r="B429" s="761" t="s">
        <v>492</v>
      </c>
      <c r="C429" s="762"/>
      <c r="D429" s="763"/>
      <c r="E429" s="227"/>
      <c r="F429" s="65"/>
      <c r="G429" s="65"/>
      <c r="H429" s="38">
        <f>SUM(H428:H428)</f>
        <v>0.95600000000000007</v>
      </c>
      <c r="I429" s="134"/>
      <c r="J429" s="37"/>
      <c r="K429" s="20">
        <f>SUBTOTAL(9,K428:K428)</f>
        <v>1529.6000000000001</v>
      </c>
      <c r="L429" s="170"/>
    </row>
    <row r="430" spans="1:13">
      <c r="A430" s="222">
        <v>103</v>
      </c>
      <c r="B430" s="14"/>
      <c r="C430" s="34" t="s">
        <v>493</v>
      </c>
      <c r="D430" s="14" t="s">
        <v>199</v>
      </c>
      <c r="E430" s="64" t="s">
        <v>494</v>
      </c>
      <c r="F430" s="65">
        <v>2.0720000000000001</v>
      </c>
      <c r="G430" s="65">
        <v>6.2809999999999997</v>
      </c>
      <c r="H430" s="35">
        <f>G430-F430</f>
        <v>4.2089999999999996</v>
      </c>
      <c r="I430" s="134">
        <v>5.2</v>
      </c>
      <c r="J430" s="37">
        <v>480</v>
      </c>
      <c r="K430" s="19">
        <f>SUM(H430*I430*J430)</f>
        <v>10505.663999999999</v>
      </c>
      <c r="L430" s="170"/>
    </row>
    <row r="431" spans="1:13">
      <c r="A431" s="223"/>
      <c r="B431" s="761" t="s">
        <v>495</v>
      </c>
      <c r="C431" s="762"/>
      <c r="D431" s="763"/>
      <c r="E431" s="229"/>
      <c r="F431" s="65"/>
      <c r="G431" s="65"/>
      <c r="H431" s="38">
        <f>SUM(H430)</f>
        <v>4.2089999999999996</v>
      </c>
      <c r="I431" s="134"/>
      <c r="J431" s="37"/>
      <c r="K431" s="20">
        <f>SUM(K430)</f>
        <v>10505.663999999999</v>
      </c>
      <c r="L431" s="217"/>
      <c r="M431" s="74"/>
    </row>
    <row r="432" spans="1:13">
      <c r="A432" s="211">
        <v>104</v>
      </c>
      <c r="B432" s="41"/>
      <c r="C432" s="41" t="s">
        <v>496</v>
      </c>
      <c r="D432" s="14" t="s">
        <v>182</v>
      </c>
      <c r="E432" s="55" t="s">
        <v>497</v>
      </c>
      <c r="F432" s="26">
        <v>1.2529999999999999</v>
      </c>
      <c r="G432" s="26">
        <v>2.2330000000000001</v>
      </c>
      <c r="H432" s="26">
        <f>G432-F432</f>
        <v>0.9800000000000002</v>
      </c>
      <c r="I432" s="131">
        <v>4.3</v>
      </c>
      <c r="J432" s="41">
        <v>294</v>
      </c>
      <c r="K432" s="19">
        <f>SUM(H432*I432*J432)</f>
        <v>1238.9160000000002</v>
      </c>
      <c r="L432" s="188"/>
    </row>
    <row r="433" spans="1:13">
      <c r="A433" s="206"/>
      <c r="B433" s="41"/>
      <c r="C433" s="41" t="s">
        <v>496</v>
      </c>
      <c r="D433" s="14" t="s">
        <v>182</v>
      </c>
      <c r="E433" s="54" t="s">
        <v>498</v>
      </c>
      <c r="F433" s="26">
        <v>3.2320000000000002</v>
      </c>
      <c r="G433" s="26">
        <v>3.4260000000000002</v>
      </c>
      <c r="H433" s="26">
        <f>G433-F433</f>
        <v>0.19399999999999995</v>
      </c>
      <c r="I433" s="131">
        <v>4.3</v>
      </c>
      <c r="J433" s="41">
        <v>530</v>
      </c>
      <c r="K433" s="19">
        <f>SUM(H433*I433*J433)</f>
        <v>442.12599999999986</v>
      </c>
      <c r="L433" s="188"/>
    </row>
    <row r="434" spans="1:13">
      <c r="A434" s="206"/>
      <c r="B434" s="41"/>
      <c r="C434" s="41" t="s">
        <v>496</v>
      </c>
      <c r="D434" s="14" t="s">
        <v>182</v>
      </c>
      <c r="E434" s="55" t="s">
        <v>499</v>
      </c>
      <c r="F434" s="26">
        <v>3.4260000000000002</v>
      </c>
      <c r="G434" s="26">
        <v>4.0010000000000003</v>
      </c>
      <c r="H434" s="26">
        <f>G434-F434</f>
        <v>0.57500000000000018</v>
      </c>
      <c r="I434" s="131">
        <v>4.3</v>
      </c>
      <c r="J434" s="41">
        <v>855</v>
      </c>
      <c r="K434" s="19">
        <f>SUM(H434*I434*J434)</f>
        <v>2113.9875000000006</v>
      </c>
      <c r="L434" s="188"/>
    </row>
    <row r="435" spans="1:13">
      <c r="A435" s="207"/>
      <c r="B435" s="761" t="s">
        <v>817</v>
      </c>
      <c r="C435" s="762"/>
      <c r="D435" s="763"/>
      <c r="E435" s="56"/>
      <c r="F435" s="29"/>
      <c r="G435" s="29"/>
      <c r="H435" s="29">
        <f>SUM(H432:H434)</f>
        <v>1.7490000000000003</v>
      </c>
      <c r="I435" s="142"/>
      <c r="J435" s="141"/>
      <c r="K435" s="20">
        <f>SUM(K432:K434)</f>
        <v>3795.0295000000006</v>
      </c>
      <c r="L435" s="170"/>
    </row>
    <row r="436" spans="1:13">
      <c r="A436" s="827">
        <v>105</v>
      </c>
      <c r="B436" s="110"/>
      <c r="C436" s="110" t="s">
        <v>818</v>
      </c>
      <c r="D436" s="110" t="s">
        <v>231</v>
      </c>
      <c r="E436" s="376" t="s">
        <v>500</v>
      </c>
      <c r="F436" s="242">
        <v>0</v>
      </c>
      <c r="G436" s="65">
        <v>1.3149999999999999</v>
      </c>
      <c r="H436" s="35">
        <f t="shared" ref="H436:H437" si="25">G436-F436</f>
        <v>1.3149999999999999</v>
      </c>
      <c r="I436" s="134">
        <v>4.4254752851711023</v>
      </c>
      <c r="J436" s="37">
        <v>450</v>
      </c>
      <c r="K436" s="19">
        <f t="shared" ref="K436:K437" si="26">SUM(H436*I436*J436)</f>
        <v>2618.7749999999996</v>
      </c>
      <c r="L436" s="188"/>
    </row>
    <row r="437" spans="1:13">
      <c r="A437" s="828">
        <v>34</v>
      </c>
      <c r="B437" s="254"/>
      <c r="C437" s="110" t="s">
        <v>818</v>
      </c>
      <c r="D437" s="254" t="s">
        <v>231</v>
      </c>
      <c r="E437" s="362"/>
      <c r="F437" s="242">
        <v>1.3149999999999999</v>
      </c>
      <c r="G437" s="65">
        <v>2.1360000000000001</v>
      </c>
      <c r="H437" s="35">
        <f t="shared" si="25"/>
        <v>0.82100000000000017</v>
      </c>
      <c r="I437" s="134">
        <v>4.381242387332521</v>
      </c>
      <c r="J437" s="37">
        <v>450</v>
      </c>
      <c r="K437" s="19">
        <f t="shared" si="26"/>
        <v>1618.65</v>
      </c>
      <c r="L437" s="188"/>
    </row>
    <row r="438" spans="1:13">
      <c r="A438" s="337"/>
      <c r="B438" s="761" t="s">
        <v>501</v>
      </c>
      <c r="C438" s="762"/>
      <c r="D438" s="763"/>
      <c r="E438" s="243"/>
      <c r="F438" s="244"/>
      <c r="G438" s="68"/>
      <c r="H438" s="38">
        <f>SUBTOTAL(9,H436:H437)</f>
        <v>2.1360000000000001</v>
      </c>
      <c r="I438" s="135"/>
      <c r="J438" s="40"/>
      <c r="K438" s="20">
        <f>SUBTOTAL(9,K436:K437)</f>
        <v>4237.4249999999993</v>
      </c>
      <c r="L438" s="170"/>
    </row>
    <row r="439" spans="1:13">
      <c r="A439" s="99">
        <v>106</v>
      </c>
      <c r="B439" s="78"/>
      <c r="C439" s="77" t="s">
        <v>502</v>
      </c>
      <c r="D439" s="78" t="s">
        <v>187</v>
      </c>
      <c r="E439" s="79" t="s">
        <v>503</v>
      </c>
      <c r="F439" s="80">
        <v>0.97899999999999998</v>
      </c>
      <c r="G439" s="80">
        <v>1.579</v>
      </c>
      <c r="H439" s="80">
        <v>0.6</v>
      </c>
      <c r="I439" s="81">
        <v>5.4</v>
      </c>
      <c r="J439" s="82">
        <v>550</v>
      </c>
      <c r="K439" s="19">
        <f>SUM(H439*I439*J439*1.21)</f>
        <v>2156.2200000000003</v>
      </c>
      <c r="L439" s="188"/>
    </row>
    <row r="440" spans="1:13">
      <c r="A440" s="100"/>
      <c r="B440" s="78"/>
      <c r="C440" s="77" t="s">
        <v>502</v>
      </c>
      <c r="D440" s="78" t="s">
        <v>187</v>
      </c>
      <c r="E440" s="85"/>
      <c r="F440" s="80">
        <v>8.3409999999999993</v>
      </c>
      <c r="G440" s="80">
        <v>9.0510000000000002</v>
      </c>
      <c r="H440" s="80">
        <v>0.71000000000000085</v>
      </c>
      <c r="I440" s="81">
        <v>4.5</v>
      </c>
      <c r="J440" s="82">
        <v>270</v>
      </c>
      <c r="K440" s="19">
        <f>SUM(H440*I440*J440*1.21)</f>
        <v>1043.8065000000013</v>
      </c>
      <c r="L440" s="188"/>
    </row>
    <row r="441" spans="1:13">
      <c r="A441" s="100"/>
      <c r="B441" s="78"/>
      <c r="C441" s="77" t="s">
        <v>502</v>
      </c>
      <c r="D441" s="78" t="s">
        <v>187</v>
      </c>
      <c r="E441" s="96"/>
      <c r="F441" s="80">
        <v>9.0510000000000002</v>
      </c>
      <c r="G441" s="80">
        <v>9.7390000000000008</v>
      </c>
      <c r="H441" s="80">
        <v>0.68800000000000061</v>
      </c>
      <c r="I441" s="81">
        <v>4.5</v>
      </c>
      <c r="J441" s="82">
        <v>550</v>
      </c>
      <c r="K441" s="19">
        <f>SUM(H441*I441*J441*1.21)</f>
        <v>2060.3880000000017</v>
      </c>
      <c r="L441" s="188"/>
    </row>
    <row r="442" spans="1:13">
      <c r="A442" s="100"/>
      <c r="B442" s="78"/>
      <c r="C442" s="77" t="s">
        <v>502</v>
      </c>
      <c r="D442" s="78" t="s">
        <v>187</v>
      </c>
      <c r="E442" s="85"/>
      <c r="F442" s="80">
        <v>9.7390000000000008</v>
      </c>
      <c r="G442" s="80">
        <v>10.465</v>
      </c>
      <c r="H442" s="80">
        <v>0.72599999999999909</v>
      </c>
      <c r="I442" s="81">
        <v>4.5</v>
      </c>
      <c r="J442" s="82">
        <v>270</v>
      </c>
      <c r="K442" s="19">
        <f>SUM(H442*I442*J442*1.21)</f>
        <v>1067.3288999999986</v>
      </c>
      <c r="L442" s="188"/>
    </row>
    <row r="443" spans="1:13">
      <c r="A443" s="205"/>
      <c r="B443" s="761" t="s">
        <v>504</v>
      </c>
      <c r="C443" s="762"/>
      <c r="D443" s="763"/>
      <c r="E443" s="87"/>
      <c r="F443" s="88"/>
      <c r="G443" s="88"/>
      <c r="H443" s="86">
        <f>SUBTOTAL(9,H439:H442)</f>
        <v>2.7240000000000006</v>
      </c>
      <c r="I443" s="89"/>
      <c r="J443" s="90"/>
      <c r="K443" s="20">
        <f>SUBTOTAL(9,K439:K442)</f>
        <v>6327.7434000000021</v>
      </c>
      <c r="L443" s="217"/>
      <c r="M443" s="219"/>
    </row>
    <row r="444" spans="1:13">
      <c r="A444" s="300"/>
      <c r="B444" s="112"/>
      <c r="C444" s="112"/>
      <c r="D444" s="112"/>
      <c r="E444" s="368"/>
      <c r="F444" s="369"/>
      <c r="G444" s="369"/>
      <c r="H444" s="121"/>
      <c r="I444" s="122"/>
      <c r="J444" s="123"/>
      <c r="K444" s="123"/>
      <c r="L444" s="217"/>
      <c r="M444" s="74"/>
    </row>
    <row r="445" spans="1:13" ht="15.75" thickBot="1">
      <c r="A445" s="782">
        <v>15</v>
      </c>
      <c r="B445" s="782"/>
      <c r="C445" s="782"/>
      <c r="D445" s="782"/>
      <c r="E445" s="782"/>
      <c r="F445" s="782"/>
      <c r="G445" s="782"/>
      <c r="H445" s="782"/>
      <c r="I445" s="782"/>
      <c r="J445" s="782"/>
      <c r="K445" s="782"/>
      <c r="L445" s="170"/>
    </row>
    <row r="446" spans="1:13" ht="36">
      <c r="A446" s="163" t="s">
        <v>164</v>
      </c>
      <c r="B446" s="164" t="s">
        <v>165</v>
      </c>
      <c r="C446" s="165" t="s">
        <v>166</v>
      </c>
      <c r="D446" s="166" t="s">
        <v>167</v>
      </c>
      <c r="E446" s="165" t="s">
        <v>168</v>
      </c>
      <c r="F446" s="807" t="s">
        <v>169</v>
      </c>
      <c r="G446" s="808"/>
      <c r="H446" s="167" t="s">
        <v>170</v>
      </c>
      <c r="I446" s="168" t="s">
        <v>171</v>
      </c>
      <c r="J446" s="169" t="s">
        <v>172</v>
      </c>
      <c r="K446" s="333" t="s">
        <v>173</v>
      </c>
      <c r="L446" s="170"/>
    </row>
    <row r="447" spans="1:13" ht="15.2" customHeight="1" thickBot="1">
      <c r="A447" s="171" t="s">
        <v>174</v>
      </c>
      <c r="B447" s="172"/>
      <c r="C447" s="173"/>
      <c r="D447" s="174"/>
      <c r="E447" s="175"/>
      <c r="F447" s="176" t="s">
        <v>175</v>
      </c>
      <c r="G447" s="177" t="s">
        <v>176</v>
      </c>
      <c r="H447" s="178" t="s">
        <v>177</v>
      </c>
      <c r="I447" s="179" t="s">
        <v>178</v>
      </c>
      <c r="J447" s="180" t="s">
        <v>179</v>
      </c>
      <c r="K447" s="334" t="s">
        <v>180</v>
      </c>
      <c r="L447" s="170"/>
    </row>
    <row r="448" spans="1:13" ht="4.1500000000000004" customHeight="1">
      <c r="A448" s="433"/>
      <c r="B448" s="182"/>
      <c r="C448" s="183"/>
      <c r="D448" s="182"/>
      <c r="E448" s="182"/>
      <c r="F448" s="185"/>
      <c r="G448" s="185"/>
      <c r="H448" s="185"/>
      <c r="I448" s="186"/>
      <c r="J448" s="183"/>
      <c r="K448" s="187"/>
      <c r="L448" s="170"/>
    </row>
    <row r="449" spans="1:12" ht="15" customHeight="1">
      <c r="A449" s="820">
        <v>107</v>
      </c>
      <c r="B449" s="14"/>
      <c r="C449" s="14" t="s">
        <v>505</v>
      </c>
      <c r="D449" s="60" t="s">
        <v>200</v>
      </c>
      <c r="E449" s="64" t="s">
        <v>506</v>
      </c>
      <c r="F449" s="65">
        <v>0</v>
      </c>
      <c r="G449" s="65">
        <v>0.56000000000000005</v>
      </c>
      <c r="H449" s="35">
        <f>SUM(G449-F449)</f>
        <v>0.56000000000000005</v>
      </c>
      <c r="I449" s="134">
        <v>6</v>
      </c>
      <c r="J449" s="106">
        <v>450</v>
      </c>
      <c r="K449" s="19">
        <f>SUM(H449*I449*J449)</f>
        <v>1512.0000000000002</v>
      </c>
      <c r="L449" s="170"/>
    </row>
    <row r="450" spans="1:12" ht="15" customHeight="1">
      <c r="A450" s="821"/>
      <c r="B450" s="796" t="s">
        <v>819</v>
      </c>
      <c r="C450" s="797"/>
      <c r="D450" s="798"/>
      <c r="E450" s="67"/>
      <c r="F450" s="68"/>
      <c r="G450" s="68"/>
      <c r="H450" s="38">
        <f>SUM(H449)</f>
        <v>0.56000000000000005</v>
      </c>
      <c r="I450" s="135"/>
      <c r="J450" s="108"/>
      <c r="K450" s="20">
        <f>SUM(K449)</f>
        <v>1512.0000000000002</v>
      </c>
      <c r="L450" s="170"/>
    </row>
    <row r="451" spans="1:12">
      <c r="A451" s="208">
        <v>108</v>
      </c>
      <c r="B451" s="102"/>
      <c r="C451" s="110" t="s">
        <v>509</v>
      </c>
      <c r="D451" s="102" t="s">
        <v>234</v>
      </c>
      <c r="E451" s="236" t="s">
        <v>510</v>
      </c>
      <c r="F451" s="237">
        <v>0</v>
      </c>
      <c r="G451" s="237">
        <v>0.24399999999999999</v>
      </c>
      <c r="H451" s="198">
        <f t="shared" ref="H451:H455" si="27">G451-F451</f>
        <v>0.24399999999999999</v>
      </c>
      <c r="I451" s="199">
        <v>5.5</v>
      </c>
      <c r="J451" s="201">
        <v>890</v>
      </c>
      <c r="K451" s="111">
        <f t="shared" ref="K451:K455" si="28">SUM(H451*I451*J451)</f>
        <v>1194.3800000000001</v>
      </c>
      <c r="L451" s="188"/>
    </row>
    <row r="452" spans="1:12">
      <c r="A452" s="209"/>
      <c r="B452" s="102"/>
      <c r="C452" s="110" t="s">
        <v>509</v>
      </c>
      <c r="D452" s="102" t="s">
        <v>234</v>
      </c>
      <c r="E452" s="236"/>
      <c r="F452" s="237">
        <v>0.24399999999999999</v>
      </c>
      <c r="G452" s="237">
        <v>0.71599999999999997</v>
      </c>
      <c r="H452" s="198">
        <f t="shared" si="27"/>
        <v>0.47199999999999998</v>
      </c>
      <c r="I452" s="199">
        <v>5.6</v>
      </c>
      <c r="J452" s="201">
        <v>385</v>
      </c>
      <c r="K452" s="111">
        <f t="shared" si="28"/>
        <v>1017.6319999999999</v>
      </c>
      <c r="L452" s="188"/>
    </row>
    <row r="453" spans="1:12">
      <c r="A453" s="209"/>
      <c r="B453" s="102"/>
      <c r="C453" s="110" t="s">
        <v>509</v>
      </c>
      <c r="D453" s="102" t="s">
        <v>234</v>
      </c>
      <c r="E453" s="236"/>
      <c r="F453" s="237">
        <v>0.71599999999999997</v>
      </c>
      <c r="G453" s="237">
        <v>0.86099999999999999</v>
      </c>
      <c r="H453" s="198">
        <f t="shared" si="27"/>
        <v>0.14500000000000002</v>
      </c>
      <c r="I453" s="199">
        <v>5.5</v>
      </c>
      <c r="J453" s="201">
        <v>890</v>
      </c>
      <c r="K453" s="111">
        <f t="shared" si="28"/>
        <v>709.77500000000009</v>
      </c>
      <c r="L453" s="188"/>
    </row>
    <row r="454" spans="1:12">
      <c r="A454" s="209"/>
      <c r="B454" s="102"/>
      <c r="C454" s="110" t="s">
        <v>509</v>
      </c>
      <c r="D454" s="102" t="s">
        <v>234</v>
      </c>
      <c r="E454" s="236"/>
      <c r="F454" s="237">
        <v>0.86099999999999999</v>
      </c>
      <c r="G454" s="237">
        <v>2.1179999999999999</v>
      </c>
      <c r="H454" s="198">
        <f t="shared" si="27"/>
        <v>1.2569999999999999</v>
      </c>
      <c r="I454" s="199">
        <v>4.7</v>
      </c>
      <c r="J454" s="201">
        <v>385</v>
      </c>
      <c r="K454" s="111">
        <f t="shared" si="28"/>
        <v>2274.5414999999998</v>
      </c>
      <c r="L454" s="188"/>
    </row>
    <row r="455" spans="1:12">
      <c r="A455" s="209"/>
      <c r="B455" s="102"/>
      <c r="C455" s="110" t="s">
        <v>509</v>
      </c>
      <c r="D455" s="102" t="s">
        <v>234</v>
      </c>
      <c r="E455" s="236"/>
      <c r="F455" s="237">
        <v>2.552</v>
      </c>
      <c r="G455" s="237">
        <v>3.8490000000000002</v>
      </c>
      <c r="H455" s="198">
        <f t="shared" si="27"/>
        <v>1.2970000000000002</v>
      </c>
      <c r="I455" s="199">
        <v>5</v>
      </c>
      <c r="J455" s="201">
        <v>385</v>
      </c>
      <c r="K455" s="111">
        <f t="shared" si="28"/>
        <v>2496.7250000000004</v>
      </c>
      <c r="L455" s="188"/>
    </row>
    <row r="456" spans="1:12">
      <c r="A456" s="204"/>
      <c r="B456" s="793" t="s">
        <v>822</v>
      </c>
      <c r="C456" s="794"/>
      <c r="D456" s="795"/>
      <c r="E456" s="236"/>
      <c r="F456" s="237"/>
      <c r="G456" s="237"/>
      <c r="H456" s="103">
        <f>SUBTOTAL(9,H451:H455)</f>
        <v>3.415</v>
      </c>
      <c r="I456" s="104"/>
      <c r="J456" s="73"/>
      <c r="K456" s="73">
        <f>SUBTOTAL(9,K451:K455)</f>
        <v>7693.0535</v>
      </c>
      <c r="L456" s="170"/>
    </row>
    <row r="457" spans="1:12">
      <c r="A457" s="827">
        <v>109</v>
      </c>
      <c r="B457" s="110"/>
      <c r="C457" s="110" t="s">
        <v>823</v>
      </c>
      <c r="D457" s="110" t="s">
        <v>231</v>
      </c>
      <c r="E457" s="376" t="s">
        <v>511</v>
      </c>
      <c r="F457" s="242">
        <v>2.2240000000000002</v>
      </c>
      <c r="G457" s="65">
        <v>3.0550000000000002</v>
      </c>
      <c r="H457" s="35">
        <f>G457-F457</f>
        <v>0.83099999999999996</v>
      </c>
      <c r="I457" s="134">
        <v>5.6000000000000005</v>
      </c>
      <c r="J457" s="37">
        <v>500</v>
      </c>
      <c r="K457" s="19">
        <f>SUM(H457*I457*J457)</f>
        <v>2326.8000000000002</v>
      </c>
      <c r="L457" s="170"/>
    </row>
    <row r="458" spans="1:12">
      <c r="A458" s="828">
        <v>35</v>
      </c>
      <c r="B458" s="254"/>
      <c r="C458" s="110" t="s">
        <v>823</v>
      </c>
      <c r="D458" s="254" t="s">
        <v>231</v>
      </c>
      <c r="E458" s="362"/>
      <c r="F458" s="242">
        <v>3.0550000000000002</v>
      </c>
      <c r="G458" s="65">
        <v>5.9</v>
      </c>
      <c r="H458" s="35">
        <f>G458-F458</f>
        <v>2.8450000000000002</v>
      </c>
      <c r="I458" s="134">
        <v>5.6000000000000005</v>
      </c>
      <c r="J458" s="37">
        <v>500</v>
      </c>
      <c r="K458" s="19">
        <f>SUM(H458*I458*J458)</f>
        <v>7966.0000000000009</v>
      </c>
      <c r="L458" s="170"/>
    </row>
    <row r="459" spans="1:12">
      <c r="A459" s="363"/>
      <c r="B459" s="761" t="s">
        <v>512</v>
      </c>
      <c r="C459" s="762"/>
      <c r="D459" s="763"/>
      <c r="E459" s="243"/>
      <c r="F459" s="244"/>
      <c r="G459" s="68"/>
      <c r="H459" s="38">
        <f>SUBTOTAL(9,H457:H458)</f>
        <v>3.6760000000000002</v>
      </c>
      <c r="I459" s="135"/>
      <c r="J459" s="40"/>
      <c r="K459" s="20">
        <f>SUBTOTAL(9,K457:K458)</f>
        <v>10292.800000000001</v>
      </c>
      <c r="L459" s="170"/>
    </row>
    <row r="460" spans="1:12">
      <c r="A460" s="211">
        <v>110</v>
      </c>
      <c r="B460" s="41"/>
      <c r="C460" s="41" t="s">
        <v>513</v>
      </c>
      <c r="D460" s="14" t="s">
        <v>182</v>
      </c>
      <c r="E460" s="55" t="s">
        <v>514</v>
      </c>
      <c r="F460" s="26">
        <v>1.3160000000000001</v>
      </c>
      <c r="G460" s="26">
        <v>2.08</v>
      </c>
      <c r="H460" s="26">
        <f>G460-F460</f>
        <v>0.76400000000000001</v>
      </c>
      <c r="I460" s="131">
        <v>6.1</v>
      </c>
      <c r="J460" s="41">
        <v>329</v>
      </c>
      <c r="K460" s="19">
        <f>SUM(H460*I460*J460)</f>
        <v>1533.2716</v>
      </c>
      <c r="L460" s="170"/>
    </row>
    <row r="461" spans="1:12">
      <c r="A461" s="206"/>
      <c r="B461" s="41"/>
      <c r="C461" s="41" t="s">
        <v>513</v>
      </c>
      <c r="D461" s="14" t="s">
        <v>182</v>
      </c>
      <c r="E461" s="54" t="s">
        <v>515</v>
      </c>
      <c r="F461" s="26">
        <v>2.08</v>
      </c>
      <c r="G461" s="26">
        <v>2.29</v>
      </c>
      <c r="H461" s="26">
        <f>G461-F461</f>
        <v>0.20999999999999996</v>
      </c>
      <c r="I461" s="131">
        <v>6.2</v>
      </c>
      <c r="J461" s="41">
        <v>329</v>
      </c>
      <c r="K461" s="19">
        <f>SUM(H461*I461*J461)</f>
        <v>428.35799999999995</v>
      </c>
      <c r="L461" s="170"/>
    </row>
    <row r="462" spans="1:12">
      <c r="A462" s="206"/>
      <c r="B462" s="41"/>
      <c r="C462" s="41" t="s">
        <v>513</v>
      </c>
      <c r="D462" s="14" t="s">
        <v>182</v>
      </c>
      <c r="E462" s="55" t="s">
        <v>516</v>
      </c>
      <c r="F462" s="26">
        <v>2.29</v>
      </c>
      <c r="G462" s="26">
        <v>3.5920000000000001</v>
      </c>
      <c r="H462" s="26">
        <f>G462-F462</f>
        <v>1.302</v>
      </c>
      <c r="I462" s="131">
        <v>6.2</v>
      </c>
      <c r="J462" s="41">
        <v>243</v>
      </c>
      <c r="K462" s="19">
        <f>SUM(H462*I462*J462)</f>
        <v>1961.5932</v>
      </c>
      <c r="L462" s="170"/>
    </row>
    <row r="463" spans="1:12">
      <c r="A463" s="207"/>
      <c r="B463" s="761" t="s">
        <v>826</v>
      </c>
      <c r="C463" s="762"/>
      <c r="D463" s="763"/>
      <c r="E463" s="56"/>
      <c r="F463" s="29"/>
      <c r="G463" s="29"/>
      <c r="H463" s="29">
        <f>SUM(H460:H462)</f>
        <v>2.2759999999999998</v>
      </c>
      <c r="I463" s="142"/>
      <c r="J463" s="141"/>
      <c r="K463" s="20">
        <f>SUM(K460:K462)</f>
        <v>3923.2228</v>
      </c>
      <c r="L463" s="170"/>
    </row>
    <row r="464" spans="1:12">
      <c r="A464" s="820">
        <v>111</v>
      </c>
      <c r="B464" s="125"/>
      <c r="C464" s="66" t="s">
        <v>517</v>
      </c>
      <c r="D464" s="60" t="s">
        <v>200</v>
      </c>
      <c r="E464" s="64" t="s">
        <v>518</v>
      </c>
      <c r="F464" s="65">
        <v>1.6</v>
      </c>
      <c r="G464" s="65">
        <v>3.4529999999999998</v>
      </c>
      <c r="H464" s="35">
        <f>SUM(G464-F464)</f>
        <v>1.8529999999999998</v>
      </c>
      <c r="I464" s="105">
        <v>4.5</v>
      </c>
      <c r="J464" s="106">
        <v>400</v>
      </c>
      <c r="K464" s="19">
        <f>SUM(H464*I464*J464)</f>
        <v>3335.4</v>
      </c>
      <c r="L464" s="170"/>
    </row>
    <row r="465" spans="1:13">
      <c r="A465" s="821"/>
      <c r="B465" s="796" t="s">
        <v>825</v>
      </c>
      <c r="C465" s="797"/>
      <c r="D465" s="798"/>
      <c r="E465" s="67"/>
      <c r="F465" s="68"/>
      <c r="G465" s="68"/>
      <c r="H465" s="38">
        <f>SUM(H464)</f>
        <v>1.8529999999999998</v>
      </c>
      <c r="I465" s="107"/>
      <c r="J465" s="108"/>
      <c r="K465" s="20">
        <f>SUM(K464)</f>
        <v>3335.4</v>
      </c>
      <c r="L465" s="170"/>
    </row>
    <row r="466" spans="1:13">
      <c r="A466" s="99">
        <v>112</v>
      </c>
      <c r="B466" s="78"/>
      <c r="C466" s="77" t="s">
        <v>519</v>
      </c>
      <c r="D466" s="78" t="s">
        <v>187</v>
      </c>
      <c r="E466" s="85" t="s">
        <v>520</v>
      </c>
      <c r="F466" s="80">
        <v>0</v>
      </c>
      <c r="G466" s="80">
        <v>0.98</v>
      </c>
      <c r="H466" s="80">
        <v>0.98</v>
      </c>
      <c r="I466" s="81">
        <v>4.0999999999999996</v>
      </c>
      <c r="J466" s="82">
        <v>550</v>
      </c>
      <c r="K466" s="19">
        <f>SUM(H466*I466*J466*1.21)</f>
        <v>2673.9789999999998</v>
      </c>
      <c r="L466" s="170"/>
    </row>
    <row r="467" spans="1:13">
      <c r="A467" s="205"/>
      <c r="B467" s="761" t="s">
        <v>824</v>
      </c>
      <c r="C467" s="762"/>
      <c r="D467" s="763"/>
      <c r="E467" s="79"/>
      <c r="F467" s="80"/>
      <c r="G467" s="80"/>
      <c r="H467" s="86">
        <f>SUBTOTAL(9,H466)</f>
        <v>0.98</v>
      </c>
      <c r="I467" s="81"/>
      <c r="J467" s="82"/>
      <c r="K467" s="20">
        <f>SUBTOTAL(9,K466)</f>
        <v>2673.9789999999998</v>
      </c>
      <c r="L467" s="170"/>
    </row>
    <row r="468" spans="1:13">
      <c r="A468" s="100"/>
      <c r="B468" s="78"/>
      <c r="C468" s="77" t="s">
        <v>521</v>
      </c>
      <c r="D468" s="78" t="s">
        <v>187</v>
      </c>
      <c r="E468" s="79"/>
      <c r="F468" s="80">
        <v>0.93899999999999995</v>
      </c>
      <c r="G468" s="147">
        <v>1.69</v>
      </c>
      <c r="H468" s="80">
        <v>0.751</v>
      </c>
      <c r="I468" s="81">
        <v>5.0999999999999996</v>
      </c>
      <c r="J468" s="82">
        <v>270</v>
      </c>
      <c r="K468" s="19">
        <f>SUM(H468*I468*J468*1.21)</f>
        <v>1251.2936699999998</v>
      </c>
      <c r="L468" s="170"/>
    </row>
    <row r="469" spans="1:13">
      <c r="A469" s="100"/>
      <c r="B469" s="78"/>
      <c r="C469" s="77" t="s">
        <v>521</v>
      </c>
      <c r="D469" s="78" t="s">
        <v>187</v>
      </c>
      <c r="E469" s="85"/>
      <c r="F469" s="80">
        <v>1.69</v>
      </c>
      <c r="G469" s="147">
        <v>2.4489999999999998</v>
      </c>
      <c r="H469" s="80">
        <v>0.7589999999999999</v>
      </c>
      <c r="I469" s="81">
        <v>5.5</v>
      </c>
      <c r="J469" s="82">
        <v>270</v>
      </c>
      <c r="K469" s="19">
        <f>SUM(H469*I469*J469*1.21)</f>
        <v>1363.8091499999996</v>
      </c>
      <c r="L469" s="170"/>
    </row>
    <row r="470" spans="1:13">
      <c r="A470" s="205"/>
      <c r="B470" s="761" t="s">
        <v>522</v>
      </c>
      <c r="C470" s="762"/>
      <c r="D470" s="763"/>
      <c r="E470" s="149"/>
      <c r="F470" s="88"/>
      <c r="G470" s="148"/>
      <c r="H470" s="86">
        <f>SUBTOTAL(9,H468:H469)</f>
        <v>1.5099999999999998</v>
      </c>
      <c r="I470" s="89"/>
      <c r="J470" s="90"/>
      <c r="K470" s="20">
        <f>SUBTOTAL(9,K468:K469)</f>
        <v>2615.1028199999992</v>
      </c>
      <c r="L470" s="170"/>
    </row>
    <row r="471" spans="1:13">
      <c r="A471" s="222">
        <v>113</v>
      </c>
      <c r="B471" s="14"/>
      <c r="C471" s="34" t="s">
        <v>523</v>
      </c>
      <c r="D471" s="14" t="s">
        <v>194</v>
      </c>
      <c r="E471" s="240" t="s">
        <v>524</v>
      </c>
      <c r="F471" s="65">
        <v>0</v>
      </c>
      <c r="G471" s="65">
        <v>0.20799999999999999</v>
      </c>
      <c r="H471" s="35">
        <f>G471-F471</f>
        <v>0.20799999999999999</v>
      </c>
      <c r="I471" s="134">
        <v>5</v>
      </c>
      <c r="J471" s="37">
        <v>400</v>
      </c>
      <c r="K471" s="19">
        <f>SUM(H471*I471*J471)</f>
        <v>416</v>
      </c>
      <c r="L471" s="188"/>
    </row>
    <row r="472" spans="1:13">
      <c r="A472" s="114"/>
      <c r="B472" s="14"/>
      <c r="C472" s="34" t="s">
        <v>523</v>
      </c>
      <c r="D472" s="14" t="s">
        <v>194</v>
      </c>
      <c r="E472" s="230"/>
      <c r="F472" s="65">
        <v>1.7509999999999999</v>
      </c>
      <c r="G472" s="65">
        <v>2.637</v>
      </c>
      <c r="H472" s="35">
        <f>G472-F472</f>
        <v>0.88600000000000012</v>
      </c>
      <c r="I472" s="134">
        <v>5</v>
      </c>
      <c r="J472" s="37">
        <v>400</v>
      </c>
      <c r="K472" s="19">
        <f>SUM(H472*I472*J472)</f>
        <v>1772.0000000000002</v>
      </c>
      <c r="L472" s="188"/>
    </row>
    <row r="473" spans="1:13">
      <c r="A473" s="114"/>
      <c r="B473" s="14"/>
      <c r="C473" s="34" t="s">
        <v>523</v>
      </c>
      <c r="D473" s="14" t="s">
        <v>194</v>
      </c>
      <c r="E473" s="227"/>
      <c r="F473" s="65">
        <v>3.581</v>
      </c>
      <c r="G473" s="65">
        <v>4.444</v>
      </c>
      <c r="H473" s="35">
        <f>G473-F473</f>
        <v>0.86299999999999999</v>
      </c>
      <c r="I473" s="134">
        <v>5</v>
      </c>
      <c r="J473" s="37">
        <v>400</v>
      </c>
      <c r="K473" s="19">
        <f>SUM(H473*I473*J473)</f>
        <v>1725.9999999999998</v>
      </c>
      <c r="L473" s="188"/>
    </row>
    <row r="474" spans="1:13">
      <c r="A474" s="223"/>
      <c r="B474" s="793" t="s">
        <v>525</v>
      </c>
      <c r="C474" s="794"/>
      <c r="D474" s="795"/>
      <c r="E474" s="227"/>
      <c r="F474" s="65"/>
      <c r="G474" s="65"/>
      <c r="H474" s="38">
        <f>SUM(H471:H473)</f>
        <v>1.9570000000000001</v>
      </c>
      <c r="I474" s="134"/>
      <c r="J474" s="37"/>
      <c r="K474" s="20">
        <f>SUBTOTAL(9,K471:K473)</f>
        <v>3914</v>
      </c>
      <c r="L474" s="170"/>
    </row>
    <row r="475" spans="1:13">
      <c r="A475" s="208">
        <v>114</v>
      </c>
      <c r="B475" s="102"/>
      <c r="C475" s="110" t="s">
        <v>526</v>
      </c>
      <c r="D475" s="102" t="s">
        <v>234</v>
      </c>
      <c r="E475" s="236" t="s">
        <v>527</v>
      </c>
      <c r="F475" s="237">
        <v>2.4180000000000001</v>
      </c>
      <c r="G475" s="237">
        <v>2.742</v>
      </c>
      <c r="H475" s="198">
        <f>G475-F475</f>
        <v>0.32399999999999984</v>
      </c>
      <c r="I475" s="199">
        <v>5</v>
      </c>
      <c r="J475" s="201">
        <v>890</v>
      </c>
      <c r="K475" s="111">
        <f>SUM(H475*I475*J475)</f>
        <v>1441.7999999999993</v>
      </c>
      <c r="L475" s="188"/>
    </row>
    <row r="476" spans="1:13">
      <c r="A476" s="209"/>
      <c r="B476" s="102"/>
      <c r="C476" s="110" t="s">
        <v>526</v>
      </c>
      <c r="D476" s="102" t="s">
        <v>234</v>
      </c>
      <c r="E476" s="236"/>
      <c r="F476" s="237">
        <v>2.742</v>
      </c>
      <c r="G476" s="237">
        <v>6.476</v>
      </c>
      <c r="H476" s="198">
        <f>G476-F476</f>
        <v>3.734</v>
      </c>
      <c r="I476" s="199">
        <v>5.2</v>
      </c>
      <c r="J476" s="201">
        <v>385</v>
      </c>
      <c r="K476" s="111">
        <f>SUM(H476*I476*J476)</f>
        <v>7475.4680000000008</v>
      </c>
      <c r="L476" s="188"/>
    </row>
    <row r="477" spans="1:13">
      <c r="A477" s="204"/>
      <c r="B477" s="793" t="s">
        <v>828</v>
      </c>
      <c r="C477" s="794"/>
      <c r="D477" s="795"/>
      <c r="E477" s="236"/>
      <c r="F477" s="237"/>
      <c r="G477" s="237"/>
      <c r="H477" s="103">
        <f>SUBTOTAL(9,H475:H476)</f>
        <v>4.0579999999999998</v>
      </c>
      <c r="I477" s="104"/>
      <c r="J477" s="73"/>
      <c r="K477" s="73">
        <f>SUBTOTAL(9,K475:K476)</f>
        <v>8917.268</v>
      </c>
      <c r="L477" s="217"/>
      <c r="M477" s="219"/>
    </row>
    <row r="478" spans="1:13" s="46" customFormat="1">
      <c r="A478" s="565"/>
      <c r="B478" s="566"/>
      <c r="C478" s="566"/>
      <c r="D478" s="480"/>
      <c r="E478" s="456"/>
      <c r="F478" s="457"/>
      <c r="G478" s="457"/>
      <c r="H478" s="457"/>
      <c r="I478" s="567"/>
      <c r="J478" s="566"/>
      <c r="K478" s="295"/>
      <c r="L478" s="534"/>
    </row>
    <row r="479" spans="1:13" s="46" customFormat="1">
      <c r="A479" s="216"/>
      <c r="B479" s="835"/>
      <c r="C479" s="836"/>
      <c r="D479" s="836"/>
      <c r="E479" s="138"/>
      <c r="F479" s="139"/>
      <c r="G479" s="139"/>
      <c r="H479" s="139"/>
      <c r="I479" s="162"/>
      <c r="J479" s="161"/>
      <c r="K479" s="115"/>
      <c r="L479" s="535"/>
    </row>
    <row r="480" spans="1:13" s="46" customFormat="1" ht="15.75" thickBot="1">
      <c r="A480" s="867">
        <v>16</v>
      </c>
      <c r="B480" s="848"/>
      <c r="C480" s="848"/>
      <c r="D480" s="848"/>
      <c r="E480" s="848"/>
      <c r="F480" s="848"/>
      <c r="G480" s="848"/>
      <c r="H480" s="848"/>
      <c r="I480" s="848"/>
      <c r="J480" s="848"/>
      <c r="K480" s="848"/>
      <c r="L480" s="534"/>
    </row>
    <row r="481" spans="1:12" ht="36">
      <c r="A481" s="163" t="s">
        <v>164</v>
      </c>
      <c r="B481" s="164" t="s">
        <v>165</v>
      </c>
      <c r="C481" s="165" t="s">
        <v>166</v>
      </c>
      <c r="D481" s="166" t="s">
        <v>167</v>
      </c>
      <c r="E481" s="165" t="s">
        <v>168</v>
      </c>
      <c r="F481" s="807" t="s">
        <v>169</v>
      </c>
      <c r="G481" s="808"/>
      <c r="H481" s="167" t="s">
        <v>170</v>
      </c>
      <c r="I481" s="168" t="s">
        <v>171</v>
      </c>
      <c r="J481" s="169" t="s">
        <v>172</v>
      </c>
      <c r="K481" s="333" t="s">
        <v>173</v>
      </c>
      <c r="L481" s="170"/>
    </row>
    <row r="482" spans="1:12" ht="15.2" customHeight="1" thickBot="1">
      <c r="A482" s="171" t="s">
        <v>174</v>
      </c>
      <c r="B482" s="172"/>
      <c r="C482" s="173"/>
      <c r="D482" s="174"/>
      <c r="E482" s="175"/>
      <c r="F482" s="176" t="s">
        <v>175</v>
      </c>
      <c r="G482" s="177" t="s">
        <v>176</v>
      </c>
      <c r="H482" s="178" t="s">
        <v>177</v>
      </c>
      <c r="I482" s="179" t="s">
        <v>178</v>
      </c>
      <c r="J482" s="180" t="s">
        <v>179</v>
      </c>
      <c r="K482" s="334" t="s">
        <v>180</v>
      </c>
      <c r="L482" s="170"/>
    </row>
    <row r="483" spans="1:12" ht="4.1500000000000004" customHeight="1">
      <c r="A483" s="433"/>
      <c r="B483" s="182"/>
      <c r="C483" s="183"/>
      <c r="D483" s="182"/>
      <c r="E483" s="182"/>
      <c r="F483" s="185"/>
      <c r="G483" s="185"/>
      <c r="H483" s="185"/>
      <c r="I483" s="186"/>
      <c r="J483" s="183"/>
      <c r="K483" s="187"/>
      <c r="L483" s="170"/>
    </row>
    <row r="484" spans="1:12" ht="15" customHeight="1">
      <c r="A484" s="482">
        <v>115</v>
      </c>
      <c r="B484" s="41"/>
      <c r="C484" s="41" t="s">
        <v>528</v>
      </c>
      <c r="D484" s="14" t="s">
        <v>182</v>
      </c>
      <c r="E484" s="55" t="s">
        <v>529</v>
      </c>
      <c r="F484" s="26">
        <v>0.48799999999999999</v>
      </c>
      <c r="G484" s="26">
        <v>1.1919999999999999</v>
      </c>
      <c r="H484" s="26">
        <f>G484-F484</f>
        <v>0.70399999999999996</v>
      </c>
      <c r="I484" s="131">
        <v>5.7</v>
      </c>
      <c r="J484" s="41">
        <v>314</v>
      </c>
      <c r="K484" s="19">
        <f>SUM(H484*I484*J484)</f>
        <v>1260.0191999999997</v>
      </c>
      <c r="L484" s="170"/>
    </row>
    <row r="485" spans="1:12" ht="15" customHeight="1">
      <c r="A485" s="207"/>
      <c r="B485" s="793" t="s">
        <v>829</v>
      </c>
      <c r="C485" s="794"/>
      <c r="D485" s="795"/>
      <c r="E485" s="56"/>
      <c r="F485" s="29"/>
      <c r="G485" s="29"/>
      <c r="H485" s="29">
        <f>SUM(H484:H484)</f>
        <v>0.70399999999999996</v>
      </c>
      <c r="I485" s="142"/>
      <c r="J485" s="141"/>
      <c r="K485" s="20">
        <f>SUM(K484:K484)</f>
        <v>1260.0191999999997</v>
      </c>
      <c r="L485" s="188"/>
    </row>
    <row r="486" spans="1:12" ht="15" customHeight="1">
      <c r="A486" s="482">
        <v>116</v>
      </c>
      <c r="B486" s="41"/>
      <c r="C486" s="41" t="s">
        <v>530</v>
      </c>
      <c r="D486" s="14" t="s">
        <v>182</v>
      </c>
      <c r="E486" s="55" t="s">
        <v>531</v>
      </c>
      <c r="F486" s="26">
        <v>0</v>
      </c>
      <c r="G486" s="26">
        <v>0.73899999999999999</v>
      </c>
      <c r="H486" s="26">
        <f>G486-F486</f>
        <v>0.73899999999999999</v>
      </c>
      <c r="I486" s="131">
        <v>3</v>
      </c>
      <c r="J486" s="41">
        <v>329</v>
      </c>
      <c r="K486" s="19">
        <f>SUM(H486*I486*J486)</f>
        <v>729.39300000000003</v>
      </c>
      <c r="L486" s="188"/>
    </row>
    <row r="487" spans="1:12">
      <c r="A487" s="206"/>
      <c r="B487" s="41"/>
      <c r="C487" s="41" t="s">
        <v>530</v>
      </c>
      <c r="D487" s="14" t="s">
        <v>182</v>
      </c>
      <c r="E487" s="55" t="s">
        <v>532</v>
      </c>
      <c r="F487" s="26">
        <v>0.73899999999999999</v>
      </c>
      <c r="G487" s="26">
        <v>1.516</v>
      </c>
      <c r="H487" s="26">
        <f>G487-F487</f>
        <v>0.77700000000000002</v>
      </c>
      <c r="I487" s="131">
        <v>3</v>
      </c>
      <c r="J487" s="41">
        <v>329</v>
      </c>
      <c r="K487" s="19">
        <f>SUM(H487*I487*J487)</f>
        <v>766.899</v>
      </c>
      <c r="L487" s="188"/>
    </row>
    <row r="488" spans="1:12">
      <c r="A488" s="207"/>
      <c r="B488" s="793" t="s">
        <v>533</v>
      </c>
      <c r="C488" s="794"/>
      <c r="D488" s="795"/>
      <c r="E488" s="56"/>
      <c r="F488" s="29"/>
      <c r="G488" s="29"/>
      <c r="H488" s="29">
        <f>SUM(H486:H487)</f>
        <v>1.516</v>
      </c>
      <c r="I488" s="142"/>
      <c r="J488" s="141"/>
      <c r="K488" s="20">
        <f>SUM(K486:K487)</f>
        <v>1496.2919999999999</v>
      </c>
      <c r="L488" s="170"/>
    </row>
    <row r="489" spans="1:12">
      <c r="A489" s="820">
        <v>117</v>
      </c>
      <c r="B489" s="125"/>
      <c r="C489" s="66" t="s">
        <v>534</v>
      </c>
      <c r="D489" s="60" t="s">
        <v>200</v>
      </c>
      <c r="E489" s="64" t="s">
        <v>535</v>
      </c>
      <c r="F489" s="65">
        <v>0</v>
      </c>
      <c r="G489" s="65">
        <v>1.7649999999999999</v>
      </c>
      <c r="H489" s="35">
        <f>SUM(G489-F489)</f>
        <v>1.7649999999999999</v>
      </c>
      <c r="I489" s="136">
        <v>5</v>
      </c>
      <c r="J489" s="106">
        <v>400</v>
      </c>
      <c r="K489" s="19">
        <f>SUM(H489*I489*J489)</f>
        <v>3529.9999999999995</v>
      </c>
      <c r="L489" s="188"/>
    </row>
    <row r="490" spans="1:12">
      <c r="A490" s="821"/>
      <c r="B490" s="793" t="s">
        <v>830</v>
      </c>
      <c r="C490" s="794"/>
      <c r="D490" s="795"/>
      <c r="E490" s="113"/>
      <c r="F490" s="68"/>
      <c r="G490" s="68"/>
      <c r="H490" s="38">
        <f>SUM(H489)</f>
        <v>1.7649999999999999</v>
      </c>
      <c r="I490" s="133"/>
      <c r="J490" s="108"/>
      <c r="K490" s="20">
        <f>SUM(K489)</f>
        <v>3529.9999999999995</v>
      </c>
      <c r="L490" s="170"/>
    </row>
    <row r="491" spans="1:12">
      <c r="A491" s="99">
        <v>118</v>
      </c>
      <c r="B491" s="78"/>
      <c r="C491" s="77" t="s">
        <v>536</v>
      </c>
      <c r="D491" s="78" t="s">
        <v>187</v>
      </c>
      <c r="E491" s="85" t="s">
        <v>537</v>
      </c>
      <c r="F491" s="80">
        <v>1.56</v>
      </c>
      <c r="G491" s="80">
        <v>3.1589999999999998</v>
      </c>
      <c r="H491" s="80">
        <v>1.5989999999999998</v>
      </c>
      <c r="I491" s="81">
        <v>4.5</v>
      </c>
      <c r="J491" s="82">
        <v>270</v>
      </c>
      <c r="K491" s="19">
        <f>SUM(H491*I491*J491*1.21)</f>
        <v>2350.7698499999997</v>
      </c>
      <c r="L491" s="188"/>
    </row>
    <row r="492" spans="1:12">
      <c r="A492" s="205"/>
      <c r="B492" s="761" t="s">
        <v>538</v>
      </c>
      <c r="C492" s="762"/>
      <c r="D492" s="763"/>
      <c r="E492" s="149"/>
      <c r="F492" s="88"/>
      <c r="G492" s="88"/>
      <c r="H492" s="86">
        <f>SUBTOTAL(9,H491)</f>
        <v>1.5989999999999998</v>
      </c>
      <c r="I492" s="89"/>
      <c r="J492" s="90"/>
      <c r="K492" s="20">
        <f>SUBTOTAL(9,K491)</f>
        <v>2350.7698499999997</v>
      </c>
      <c r="L492" s="170"/>
    </row>
    <row r="493" spans="1:12" ht="30.75" customHeight="1">
      <c r="A493" s="827">
        <v>119</v>
      </c>
      <c r="B493" s="110"/>
      <c r="C493" s="110" t="s">
        <v>827</v>
      </c>
      <c r="D493" s="110" t="s">
        <v>231</v>
      </c>
      <c r="E493" s="306" t="s">
        <v>539</v>
      </c>
      <c r="F493" s="242">
        <v>0</v>
      </c>
      <c r="G493" s="65">
        <v>0.3</v>
      </c>
      <c r="H493" s="35">
        <f>G493-F493</f>
        <v>0.3</v>
      </c>
      <c r="I493" s="134">
        <v>5</v>
      </c>
      <c r="J493" s="37">
        <v>330</v>
      </c>
      <c r="K493" s="19">
        <f>SUM(H493*I493*J493)</f>
        <v>495</v>
      </c>
      <c r="L493" s="188"/>
    </row>
    <row r="494" spans="1:12">
      <c r="A494" s="828">
        <v>37</v>
      </c>
      <c r="B494" s="241"/>
      <c r="C494" s="110" t="s">
        <v>827</v>
      </c>
      <c r="D494" s="241" t="s">
        <v>231</v>
      </c>
      <c r="E494" s="255"/>
      <c r="F494" s="242">
        <v>0.66300000000000003</v>
      </c>
      <c r="G494" s="65">
        <v>0.88100000000000001</v>
      </c>
      <c r="H494" s="35">
        <f>G494-F494</f>
        <v>0.21799999999999997</v>
      </c>
      <c r="I494" s="134">
        <v>5</v>
      </c>
      <c r="J494" s="37">
        <v>450</v>
      </c>
      <c r="K494" s="19">
        <f>SUM(H494*I494*J494)</f>
        <v>490.49999999999994</v>
      </c>
      <c r="L494" s="188"/>
    </row>
    <row r="495" spans="1:12">
      <c r="A495" s="828">
        <v>37</v>
      </c>
      <c r="B495" s="241"/>
      <c r="C495" s="110" t="s">
        <v>827</v>
      </c>
      <c r="D495" s="241" t="s">
        <v>231</v>
      </c>
      <c r="E495" s="253"/>
      <c r="F495" s="242">
        <v>2.1819999999999999</v>
      </c>
      <c r="G495" s="65">
        <v>3.0720000000000001</v>
      </c>
      <c r="H495" s="35">
        <f>G495-F495</f>
        <v>0.89000000000000012</v>
      </c>
      <c r="I495" s="134">
        <v>4</v>
      </c>
      <c r="J495" s="37">
        <v>450</v>
      </c>
      <c r="K495" s="19">
        <f>SUM(H495*I495*J495)</f>
        <v>1602.0000000000002</v>
      </c>
      <c r="L495" s="188"/>
    </row>
    <row r="496" spans="1:12">
      <c r="A496" s="828">
        <v>37</v>
      </c>
      <c r="B496" s="241"/>
      <c r="C496" s="110" t="s">
        <v>827</v>
      </c>
      <c r="D496" s="241" t="s">
        <v>231</v>
      </c>
      <c r="E496" s="253"/>
      <c r="F496" s="242">
        <v>3.0720000000000001</v>
      </c>
      <c r="G496" s="65">
        <v>4.3440000000000003</v>
      </c>
      <c r="H496" s="35">
        <f>G496-F496</f>
        <v>1.2720000000000002</v>
      </c>
      <c r="I496" s="134">
        <v>4</v>
      </c>
      <c r="J496" s="37">
        <v>450</v>
      </c>
      <c r="K496" s="19">
        <f>SUM(H496*I496*J496)</f>
        <v>2289.6000000000004</v>
      </c>
      <c r="L496" s="188"/>
    </row>
    <row r="497" spans="1:13">
      <c r="A497" s="828">
        <v>37</v>
      </c>
      <c r="B497" s="254"/>
      <c r="C497" s="110" t="s">
        <v>827</v>
      </c>
      <c r="D497" s="254" t="s">
        <v>231</v>
      </c>
      <c r="E497" s="255"/>
      <c r="F497" s="242">
        <v>4.3440000000000003</v>
      </c>
      <c r="G497" s="65">
        <v>5.5309999999999997</v>
      </c>
      <c r="H497" s="35">
        <f>G497-F497</f>
        <v>1.1869999999999994</v>
      </c>
      <c r="I497" s="134">
        <v>4</v>
      </c>
      <c r="J497" s="37">
        <v>450</v>
      </c>
      <c r="K497" s="19">
        <f>SUM(H497*I497*J497)</f>
        <v>2136.599999999999</v>
      </c>
      <c r="L497" s="188"/>
    </row>
    <row r="498" spans="1:13">
      <c r="A498" s="363"/>
      <c r="B498" s="793" t="s">
        <v>540</v>
      </c>
      <c r="C498" s="794"/>
      <c r="D498" s="795"/>
      <c r="E498" s="374"/>
      <c r="F498" s="244"/>
      <c r="G498" s="68"/>
      <c r="H498" s="38">
        <f>SUBTOTAL(9,H493:H497)</f>
        <v>3.867</v>
      </c>
      <c r="I498" s="135"/>
      <c r="J498" s="40"/>
      <c r="K498" s="20">
        <f>SUBTOTAL(9,K493:K497)</f>
        <v>7013.6999999999989</v>
      </c>
      <c r="L498" s="170"/>
    </row>
    <row r="499" spans="1:13">
      <c r="A499" s="481">
        <v>120</v>
      </c>
      <c r="B499" s="14"/>
      <c r="C499" s="34" t="s">
        <v>541</v>
      </c>
      <c r="D499" s="14" t="s">
        <v>199</v>
      </c>
      <c r="E499" s="64" t="s">
        <v>542</v>
      </c>
      <c r="F499" s="65">
        <v>2.2010000000000001</v>
      </c>
      <c r="G499" s="65">
        <v>7.7679999999999998</v>
      </c>
      <c r="H499" s="35">
        <f>G499-F499</f>
        <v>5.5670000000000002</v>
      </c>
      <c r="I499" s="134">
        <v>5</v>
      </c>
      <c r="J499" s="37">
        <v>480</v>
      </c>
      <c r="K499" s="19">
        <f>SUM(H499*I499*J499)</f>
        <v>13360.800000000001</v>
      </c>
      <c r="L499" s="439"/>
      <c r="M499" s="74"/>
    </row>
    <row r="500" spans="1:13">
      <c r="A500" s="223"/>
      <c r="B500" s="793" t="s">
        <v>543</v>
      </c>
      <c r="C500" s="794"/>
      <c r="D500" s="795"/>
      <c r="E500" s="229"/>
      <c r="F500" s="65"/>
      <c r="G500" s="65"/>
      <c r="H500" s="38">
        <f>SUM(H499:H499)</f>
        <v>5.5670000000000002</v>
      </c>
      <c r="I500" s="134"/>
      <c r="J500" s="37"/>
      <c r="K500" s="20">
        <f>SUM(K499:K499)</f>
        <v>13360.800000000001</v>
      </c>
      <c r="L500" s="217"/>
      <c r="M500" s="74"/>
    </row>
    <row r="501" spans="1:13" ht="15" customHeight="1">
      <c r="A501" s="222">
        <v>121</v>
      </c>
      <c r="B501" s="14"/>
      <c r="C501" s="34" t="s">
        <v>544</v>
      </c>
      <c r="D501" s="14" t="s">
        <v>199</v>
      </c>
      <c r="E501" s="64" t="s">
        <v>545</v>
      </c>
      <c r="F501" s="65">
        <v>0</v>
      </c>
      <c r="G501" s="65">
        <v>2.7959999999999998</v>
      </c>
      <c r="H501" s="35">
        <f>G501-F501</f>
        <v>2.7959999999999998</v>
      </c>
      <c r="I501" s="134">
        <v>5</v>
      </c>
      <c r="J501" s="37">
        <v>480</v>
      </c>
      <c r="K501" s="19">
        <f>SUM(H501*I501*J501)</f>
        <v>6710.4</v>
      </c>
      <c r="L501" s="170"/>
    </row>
    <row r="502" spans="1:13" ht="15" customHeight="1">
      <c r="A502" s="223"/>
      <c r="B502" s="793" t="s">
        <v>546</v>
      </c>
      <c r="C502" s="794"/>
      <c r="D502" s="795"/>
      <c r="E502" s="229"/>
      <c r="F502" s="65"/>
      <c r="G502" s="65"/>
      <c r="H502" s="38">
        <f>SUM(H501)</f>
        <v>2.7959999999999998</v>
      </c>
      <c r="I502" s="134"/>
      <c r="J502" s="37"/>
      <c r="K502" s="20">
        <f>SUM(K501)</f>
        <v>6710.4</v>
      </c>
      <c r="L502" s="170"/>
    </row>
    <row r="503" spans="1:13">
      <c r="A503" s="222">
        <v>122</v>
      </c>
      <c r="B503" s="14"/>
      <c r="C503" s="34" t="s">
        <v>547</v>
      </c>
      <c r="D503" s="14" t="s">
        <v>182</v>
      </c>
      <c r="E503" s="64" t="s">
        <v>548</v>
      </c>
      <c r="F503" s="65">
        <v>0</v>
      </c>
      <c r="G503" s="65">
        <v>0.56899999999999995</v>
      </c>
      <c r="H503" s="35">
        <f>G503-F503</f>
        <v>0.56899999999999995</v>
      </c>
      <c r="I503" s="36">
        <v>5.7</v>
      </c>
      <c r="J503" s="37">
        <v>329</v>
      </c>
      <c r="K503" s="19">
        <f>SUM(H503*I503*J503)</f>
        <v>1067.0456999999999</v>
      </c>
      <c r="L503" s="188"/>
    </row>
    <row r="504" spans="1:13">
      <c r="A504" s="114"/>
      <c r="B504" s="14"/>
      <c r="C504" s="34" t="s">
        <v>547</v>
      </c>
      <c r="D504" s="14" t="s">
        <v>182</v>
      </c>
      <c r="E504" s="342" t="s">
        <v>549</v>
      </c>
      <c r="F504" s="65">
        <v>1.2010000000000001</v>
      </c>
      <c r="G504" s="65">
        <v>1.6779999999999999</v>
      </c>
      <c r="H504" s="35">
        <f>G504-F504</f>
        <v>0.47699999999999987</v>
      </c>
      <c r="I504" s="36">
        <v>5.4</v>
      </c>
      <c r="J504" s="37">
        <v>855</v>
      </c>
      <c r="K504" s="19">
        <f>SUM(H504*I504*J504)</f>
        <v>2202.3089999999997</v>
      </c>
      <c r="L504" s="188"/>
    </row>
    <row r="505" spans="1:13">
      <c r="A505" s="114"/>
      <c r="B505" s="14"/>
      <c r="C505" s="34" t="s">
        <v>547</v>
      </c>
      <c r="D505" s="14" t="s">
        <v>182</v>
      </c>
      <c r="E505" s="227" t="s">
        <v>550</v>
      </c>
      <c r="F505" s="65">
        <v>1.6779999999999999</v>
      </c>
      <c r="G505" s="65">
        <v>2.33</v>
      </c>
      <c r="H505" s="35">
        <f>G505-F505</f>
        <v>0.65200000000000014</v>
      </c>
      <c r="I505" s="36">
        <v>5.0999999999999996</v>
      </c>
      <c r="J505" s="37">
        <v>360</v>
      </c>
      <c r="K505" s="19">
        <f>SUM(H505*I505*J505)</f>
        <v>1197.0720000000001</v>
      </c>
      <c r="L505" s="188"/>
    </row>
    <row r="506" spans="1:13">
      <c r="A506" s="114"/>
      <c r="B506" s="14"/>
      <c r="C506" s="34" t="s">
        <v>547</v>
      </c>
      <c r="D506" s="14" t="s">
        <v>182</v>
      </c>
      <c r="E506" s="227" t="s">
        <v>551</v>
      </c>
      <c r="F506" s="65">
        <v>2.33</v>
      </c>
      <c r="G506" s="65">
        <v>2.4569999999999999</v>
      </c>
      <c r="H506" s="35">
        <f>G506-F506</f>
        <v>0.12699999999999978</v>
      </c>
      <c r="I506" s="36">
        <v>5.0999999999999996</v>
      </c>
      <c r="J506" s="37">
        <v>855</v>
      </c>
      <c r="K506" s="19">
        <f>SUM(H506*I506*J506)</f>
        <v>553.78349999999898</v>
      </c>
      <c r="L506" s="188"/>
    </row>
    <row r="507" spans="1:13">
      <c r="A507" s="223"/>
      <c r="B507" s="793" t="s">
        <v>552</v>
      </c>
      <c r="C507" s="794"/>
      <c r="D507" s="795"/>
      <c r="E507" s="229"/>
      <c r="F507" s="68"/>
      <c r="G507" s="68"/>
      <c r="H507" s="38">
        <f>SUM(H503:H506)</f>
        <v>1.8249999999999997</v>
      </c>
      <c r="I507" s="39"/>
      <c r="J507" s="40"/>
      <c r="K507" s="20">
        <f>SUM(K503:K506)</f>
        <v>5020.2101999999986</v>
      </c>
      <c r="L507" s="170"/>
    </row>
    <row r="508" spans="1:13">
      <c r="A508" s="208">
        <v>123</v>
      </c>
      <c r="B508" s="137"/>
      <c r="C508" s="110" t="s">
        <v>553</v>
      </c>
      <c r="D508" s="102" t="s">
        <v>234</v>
      </c>
      <c r="E508" s="236" t="s">
        <v>554</v>
      </c>
      <c r="F508" s="237">
        <v>2.4820000000000002</v>
      </c>
      <c r="G508" s="237">
        <v>2.5720000000000001</v>
      </c>
      <c r="H508" s="198">
        <f>G508-F508</f>
        <v>8.9999999999999858E-2</v>
      </c>
      <c r="I508" s="199">
        <v>5.2</v>
      </c>
      <c r="J508" s="201">
        <v>890</v>
      </c>
      <c r="K508" s="111">
        <f>SUM(H508*I508*J508)</f>
        <v>416.51999999999936</v>
      </c>
      <c r="L508" s="188"/>
    </row>
    <row r="509" spans="1:13">
      <c r="A509" s="209"/>
      <c r="B509" s="137"/>
      <c r="C509" s="110" t="s">
        <v>553</v>
      </c>
      <c r="D509" s="102" t="s">
        <v>234</v>
      </c>
      <c r="E509" s="236"/>
      <c r="F509" s="237">
        <v>2.5720000000000001</v>
      </c>
      <c r="G509" s="237">
        <v>5.9409999999999998</v>
      </c>
      <c r="H509" s="198">
        <f>G509-F509</f>
        <v>3.3689999999999998</v>
      </c>
      <c r="I509" s="199">
        <v>5.2</v>
      </c>
      <c r="J509" s="201">
        <v>385</v>
      </c>
      <c r="K509" s="111">
        <f>SUM(H509*I509*J509)</f>
        <v>6744.7379999999994</v>
      </c>
      <c r="L509" s="188"/>
    </row>
    <row r="510" spans="1:13">
      <c r="A510" s="204"/>
      <c r="B510" s="793" t="s">
        <v>832</v>
      </c>
      <c r="C510" s="794"/>
      <c r="D510" s="795"/>
      <c r="E510" s="236"/>
      <c r="F510" s="237"/>
      <c r="G510" s="237"/>
      <c r="H510" s="103">
        <f>SUBTOTAL(9,H508:H509)</f>
        <v>3.4589999999999996</v>
      </c>
      <c r="I510" s="104"/>
      <c r="J510" s="73"/>
      <c r="K510" s="73">
        <f>SUBTOTAL(9,K508:K509)</f>
        <v>7161.2579999999989</v>
      </c>
      <c r="L510" s="170"/>
    </row>
    <row r="511" spans="1:13">
      <c r="A511" s="222">
        <v>124</v>
      </c>
      <c r="B511" s="14"/>
      <c r="C511" s="34" t="s">
        <v>555</v>
      </c>
      <c r="D511" s="14" t="s">
        <v>194</v>
      </c>
      <c r="E511" s="240" t="s">
        <v>556</v>
      </c>
      <c r="F511" s="65">
        <v>0</v>
      </c>
      <c r="G511" s="65">
        <v>0.13600000000000001</v>
      </c>
      <c r="H511" s="35">
        <f>G511-F511</f>
        <v>0.13600000000000001</v>
      </c>
      <c r="I511" s="134">
        <v>4</v>
      </c>
      <c r="J511" s="37">
        <v>750</v>
      </c>
      <c r="K511" s="19">
        <f>SUM(H511*I511*J511)</f>
        <v>408.00000000000006</v>
      </c>
      <c r="L511" s="188"/>
    </row>
    <row r="512" spans="1:13">
      <c r="A512" s="223"/>
      <c r="B512" s="793" t="s">
        <v>557</v>
      </c>
      <c r="C512" s="794"/>
      <c r="D512" s="795"/>
      <c r="E512" s="227"/>
      <c r="F512" s="65"/>
      <c r="G512" s="65"/>
      <c r="H512" s="38">
        <f>SUM(H511:H511)</f>
        <v>0.13600000000000001</v>
      </c>
      <c r="I512" s="134"/>
      <c r="J512" s="37"/>
      <c r="K512" s="20">
        <f>SUBTOTAL(9,K511:K511)</f>
        <v>408.00000000000006</v>
      </c>
      <c r="L512" s="217"/>
      <c r="M512" s="219"/>
    </row>
    <row r="513" spans="1:12" s="46" customFormat="1">
      <c r="A513" s="389"/>
      <c r="B513" s="480"/>
      <c r="C513" s="294"/>
      <c r="D513" s="480"/>
      <c r="E513" s="344"/>
      <c r="F513" s="312"/>
      <c r="G513" s="312"/>
      <c r="H513" s="390"/>
      <c r="I513" s="394"/>
      <c r="J513" s="325"/>
      <c r="K513" s="295"/>
      <c r="L513" s="534"/>
    </row>
    <row r="514" spans="1:12" s="46" customFormat="1" ht="15.75" thickBot="1">
      <c r="A514" s="837">
        <v>17</v>
      </c>
      <c r="B514" s="840"/>
      <c r="C514" s="840"/>
      <c r="D514" s="840"/>
      <c r="E514" s="840"/>
      <c r="F514" s="840"/>
      <c r="G514" s="840"/>
      <c r="H514" s="840"/>
      <c r="I514" s="840"/>
      <c r="J514" s="840"/>
      <c r="K514" s="840"/>
      <c r="L514" s="535"/>
    </row>
    <row r="515" spans="1:12" ht="36">
      <c r="A515" s="163" t="s">
        <v>164</v>
      </c>
      <c r="B515" s="164" t="s">
        <v>165</v>
      </c>
      <c r="C515" s="165" t="s">
        <v>166</v>
      </c>
      <c r="D515" s="166" t="s">
        <v>167</v>
      </c>
      <c r="E515" s="165" t="s">
        <v>168</v>
      </c>
      <c r="F515" s="807" t="s">
        <v>169</v>
      </c>
      <c r="G515" s="808"/>
      <c r="H515" s="167" t="s">
        <v>170</v>
      </c>
      <c r="I515" s="168" t="s">
        <v>171</v>
      </c>
      <c r="J515" s="169" t="s">
        <v>172</v>
      </c>
      <c r="K515" s="333" t="s">
        <v>173</v>
      </c>
      <c r="L515" s="170"/>
    </row>
    <row r="516" spans="1:12" ht="15.2" customHeight="1" thickBot="1">
      <c r="A516" s="171" t="s">
        <v>174</v>
      </c>
      <c r="B516" s="172"/>
      <c r="C516" s="173"/>
      <c r="D516" s="174"/>
      <c r="E516" s="175"/>
      <c r="F516" s="176" t="s">
        <v>175</v>
      </c>
      <c r="G516" s="177" t="s">
        <v>176</v>
      </c>
      <c r="H516" s="178" t="s">
        <v>177</v>
      </c>
      <c r="I516" s="179" t="s">
        <v>178</v>
      </c>
      <c r="J516" s="180" t="s">
        <v>179</v>
      </c>
      <c r="K516" s="334" t="s">
        <v>180</v>
      </c>
      <c r="L516" s="170"/>
    </row>
    <row r="517" spans="1:12" ht="4.1500000000000004" customHeight="1">
      <c r="A517" s="433"/>
      <c r="B517" s="182"/>
      <c r="C517" s="183"/>
      <c r="D517" s="182"/>
      <c r="E517" s="182"/>
      <c r="F517" s="185"/>
      <c r="G517" s="185"/>
      <c r="H517" s="185"/>
      <c r="I517" s="186"/>
      <c r="J517" s="183"/>
      <c r="K517" s="187"/>
      <c r="L517" s="170"/>
    </row>
    <row r="518" spans="1:12">
      <c r="A518" s="478">
        <v>125</v>
      </c>
      <c r="B518" s="14"/>
      <c r="C518" s="34" t="s">
        <v>558</v>
      </c>
      <c r="D518" s="14" t="s">
        <v>182</v>
      </c>
      <c r="E518" s="342" t="s">
        <v>559</v>
      </c>
      <c r="F518" s="65">
        <v>2.9550000000000001</v>
      </c>
      <c r="G518" s="65">
        <v>3.9820000000000002</v>
      </c>
      <c r="H518" s="35">
        <f>G518-F518</f>
        <v>1.0270000000000001</v>
      </c>
      <c r="I518" s="36">
        <v>5.8</v>
      </c>
      <c r="J518" s="37">
        <v>694</v>
      </c>
      <c r="K518" s="19">
        <f>SUM(H518*I518*J518)</f>
        <v>4133.8804000000009</v>
      </c>
      <c r="L518" s="188"/>
    </row>
    <row r="519" spans="1:12">
      <c r="A519" s="481"/>
      <c r="B519" s="793" t="s">
        <v>560</v>
      </c>
      <c r="C519" s="794"/>
      <c r="D519" s="795"/>
      <c r="E519" s="227"/>
      <c r="F519" s="68"/>
      <c r="G519" s="68"/>
      <c r="H519" s="38">
        <f>SUM(H518:H518)</f>
        <v>1.0270000000000001</v>
      </c>
      <c r="I519" s="39"/>
      <c r="J519" s="40"/>
      <c r="K519" s="20">
        <f>SUM(K518:K518)</f>
        <v>4133.8804000000009</v>
      </c>
      <c r="L519" s="170"/>
    </row>
    <row r="520" spans="1:12">
      <c r="A520" s="99">
        <v>126</v>
      </c>
      <c r="B520" s="78"/>
      <c r="C520" s="77" t="s">
        <v>561</v>
      </c>
      <c r="D520" s="78" t="s">
        <v>187</v>
      </c>
      <c r="E520" s="79" t="s">
        <v>562</v>
      </c>
      <c r="F520" s="80">
        <v>0</v>
      </c>
      <c r="G520" s="147">
        <v>0.70899999999999996</v>
      </c>
      <c r="H520" s="80">
        <v>0.70899999999999996</v>
      </c>
      <c r="I520" s="81">
        <v>4.5</v>
      </c>
      <c r="J520" s="82">
        <v>350</v>
      </c>
      <c r="K520" s="19">
        <f>SUM(H520*I520*J520*1.21)</f>
        <v>1351.1767499999999</v>
      </c>
      <c r="L520" s="188"/>
    </row>
    <row r="521" spans="1:12">
      <c r="A521" s="100"/>
      <c r="B521" s="78"/>
      <c r="C521" s="77" t="s">
        <v>561</v>
      </c>
      <c r="D521" s="78" t="s">
        <v>187</v>
      </c>
      <c r="E521" s="85"/>
      <c r="F521" s="80">
        <v>0.70899999999999996</v>
      </c>
      <c r="G521" s="147">
        <v>1.5309999999999999</v>
      </c>
      <c r="H521" s="80">
        <v>0.82199999999999995</v>
      </c>
      <c r="I521" s="81">
        <v>4.5</v>
      </c>
      <c r="J521" s="82">
        <v>550</v>
      </c>
      <c r="K521" s="19">
        <f>SUM(H521*I521*J521*1.21)</f>
        <v>2461.6844999999998</v>
      </c>
      <c r="L521" s="188"/>
    </row>
    <row r="522" spans="1:12">
      <c r="A522" s="100"/>
      <c r="B522" s="78"/>
      <c r="C522" s="77" t="s">
        <v>561</v>
      </c>
      <c r="D522" s="78" t="s">
        <v>187</v>
      </c>
      <c r="E522" s="91"/>
      <c r="F522" s="80">
        <v>2.1150000000000002</v>
      </c>
      <c r="G522" s="147">
        <v>3.726</v>
      </c>
      <c r="H522" s="80">
        <v>1.6109999999999998</v>
      </c>
      <c r="I522" s="81">
        <v>5</v>
      </c>
      <c r="J522" s="82">
        <v>350</v>
      </c>
      <c r="K522" s="19">
        <f>SUM(H522*I522*J522*1.21)</f>
        <v>3411.2925</v>
      </c>
      <c r="L522" s="188"/>
    </row>
    <row r="523" spans="1:12">
      <c r="A523" s="205"/>
      <c r="B523" s="761" t="s">
        <v>563</v>
      </c>
      <c r="C523" s="762"/>
      <c r="D523" s="763"/>
      <c r="E523" s="87"/>
      <c r="F523" s="88"/>
      <c r="G523" s="148"/>
      <c r="H523" s="86">
        <f>SUBTOTAL(9,H520:H522)</f>
        <v>3.1419999999999995</v>
      </c>
      <c r="I523" s="89"/>
      <c r="J523" s="90"/>
      <c r="K523" s="20">
        <f>SUBTOTAL(9,K520:K522)</f>
        <v>7224.1537499999995</v>
      </c>
      <c r="L523" s="170"/>
    </row>
    <row r="524" spans="1:12">
      <c r="A524" s="99">
        <v>127</v>
      </c>
      <c r="B524" s="78"/>
      <c r="C524" s="77" t="s">
        <v>564</v>
      </c>
      <c r="D524" s="78" t="s">
        <v>187</v>
      </c>
      <c r="E524" s="79" t="s">
        <v>565</v>
      </c>
      <c r="F524" s="80">
        <v>0</v>
      </c>
      <c r="G524" s="80">
        <v>0.997</v>
      </c>
      <c r="H524" s="80">
        <v>0.997</v>
      </c>
      <c r="I524" s="81">
        <v>4.5</v>
      </c>
      <c r="J524" s="82">
        <v>270</v>
      </c>
      <c r="K524" s="19">
        <f>SUM(H524*I524*J524*1.21)</f>
        <v>1465.73955</v>
      </c>
      <c r="L524" s="188"/>
    </row>
    <row r="525" spans="1:12">
      <c r="A525" s="100"/>
      <c r="B525" s="78"/>
      <c r="C525" s="77" t="s">
        <v>564</v>
      </c>
      <c r="D525" s="78" t="s">
        <v>187</v>
      </c>
      <c r="E525" s="85"/>
      <c r="F525" s="80">
        <v>0.997</v>
      </c>
      <c r="G525" s="80">
        <v>1.5780000000000001</v>
      </c>
      <c r="H525" s="80">
        <v>0.58100000000000007</v>
      </c>
      <c r="I525" s="81">
        <v>4.5</v>
      </c>
      <c r="J525" s="82">
        <v>550</v>
      </c>
      <c r="K525" s="19">
        <f>SUM(H525*I525*J525*1.21)</f>
        <v>1739.9497500000004</v>
      </c>
      <c r="L525" s="188"/>
    </row>
    <row r="526" spans="1:12">
      <c r="A526" s="100"/>
      <c r="B526" s="78"/>
      <c r="C526" s="77" t="s">
        <v>564</v>
      </c>
      <c r="D526" s="78" t="s">
        <v>187</v>
      </c>
      <c r="E526" s="91"/>
      <c r="F526" s="80">
        <v>1.5780000000000001</v>
      </c>
      <c r="G526" s="80">
        <v>2.56</v>
      </c>
      <c r="H526" s="80">
        <v>0.98199999999999998</v>
      </c>
      <c r="I526" s="81">
        <v>4.5999999999999996</v>
      </c>
      <c r="J526" s="82">
        <v>270</v>
      </c>
      <c r="K526" s="19">
        <f>SUM(H526*I526*J526*1.21)</f>
        <v>1475.7692399999999</v>
      </c>
      <c r="L526" s="188"/>
    </row>
    <row r="527" spans="1:12">
      <c r="A527" s="205"/>
      <c r="B527" s="761" t="s">
        <v>831</v>
      </c>
      <c r="C527" s="762"/>
      <c r="D527" s="763"/>
      <c r="E527" s="91"/>
      <c r="F527" s="80"/>
      <c r="G527" s="80"/>
      <c r="H527" s="86">
        <f>SUBTOTAL(9,H524:H526)</f>
        <v>2.56</v>
      </c>
      <c r="I527" s="81"/>
      <c r="J527" s="82"/>
      <c r="K527" s="20">
        <f>SUBTOTAL(9,K524:K526)</f>
        <v>4681.4585400000005</v>
      </c>
      <c r="L527" s="170"/>
    </row>
    <row r="528" spans="1:12">
      <c r="A528" s="827">
        <v>128</v>
      </c>
      <c r="B528" s="145"/>
      <c r="C528" s="145" t="s">
        <v>833</v>
      </c>
      <c r="D528" s="145" t="s">
        <v>231</v>
      </c>
      <c r="E528" s="376" t="s">
        <v>566</v>
      </c>
      <c r="F528" s="242">
        <v>0.41199999999999998</v>
      </c>
      <c r="G528" s="65">
        <v>1.3759999999999999</v>
      </c>
      <c r="H528" s="35">
        <f>G528-F528</f>
        <v>0.96399999999999997</v>
      </c>
      <c r="I528" s="134">
        <v>5</v>
      </c>
      <c r="J528" s="37">
        <v>450</v>
      </c>
      <c r="K528" s="19">
        <f>SUM(H528*I528*J528)</f>
        <v>2169</v>
      </c>
      <c r="L528" s="170"/>
    </row>
    <row r="529" spans="1:13">
      <c r="A529" s="828">
        <v>38</v>
      </c>
      <c r="B529" s="241"/>
      <c r="C529" s="145" t="s">
        <v>833</v>
      </c>
      <c r="D529" s="241" t="s">
        <v>231</v>
      </c>
      <c r="E529" s="255"/>
      <c r="F529" s="242">
        <v>1.3759999999999999</v>
      </c>
      <c r="G529" s="65">
        <v>2.153</v>
      </c>
      <c r="H529" s="35">
        <f>G529-F529</f>
        <v>0.77700000000000014</v>
      </c>
      <c r="I529" s="134">
        <v>5</v>
      </c>
      <c r="J529" s="37">
        <v>450</v>
      </c>
      <c r="K529" s="19">
        <f>SUM(H529*I529*J529)</f>
        <v>1748.2500000000002</v>
      </c>
      <c r="L529" s="170"/>
    </row>
    <row r="530" spans="1:13">
      <c r="A530" s="828">
        <v>38</v>
      </c>
      <c r="B530" s="241"/>
      <c r="C530" s="145" t="s">
        <v>833</v>
      </c>
      <c r="D530" s="241" t="s">
        <v>231</v>
      </c>
      <c r="E530" s="255"/>
      <c r="F530" s="242">
        <v>2.153</v>
      </c>
      <c r="G530" s="65">
        <v>3.278</v>
      </c>
      <c r="H530" s="35">
        <f>G530-F530</f>
        <v>1.125</v>
      </c>
      <c r="I530" s="134">
        <v>5</v>
      </c>
      <c r="J530" s="37">
        <v>450</v>
      </c>
      <c r="K530" s="19">
        <f>SUM(H530*I530*J530)</f>
        <v>2531.25</v>
      </c>
      <c r="L530" s="170"/>
    </row>
    <row r="531" spans="1:13">
      <c r="A531" s="828">
        <v>38</v>
      </c>
      <c r="B531" s="254"/>
      <c r="C531" s="145" t="s">
        <v>833</v>
      </c>
      <c r="D531" s="254" t="s">
        <v>231</v>
      </c>
      <c r="E531" s="362"/>
      <c r="F531" s="242">
        <v>3.278</v>
      </c>
      <c r="G531" s="65">
        <v>3.3780000000000001</v>
      </c>
      <c r="H531" s="35">
        <f>G531-F531</f>
        <v>0.10000000000000009</v>
      </c>
      <c r="I531" s="134">
        <v>4.981632653061224</v>
      </c>
      <c r="J531" s="37">
        <v>750</v>
      </c>
      <c r="K531" s="19">
        <f>SUM(H531*I531*J531)</f>
        <v>373.62244897959215</v>
      </c>
      <c r="L531" s="170"/>
    </row>
    <row r="532" spans="1:13">
      <c r="A532" s="363"/>
      <c r="B532" s="793" t="s">
        <v>567</v>
      </c>
      <c r="C532" s="794"/>
      <c r="D532" s="795"/>
      <c r="E532" s="364"/>
      <c r="F532" s="244"/>
      <c r="G532" s="68"/>
      <c r="H532" s="38">
        <f>SUBTOTAL(9,H528:H531)</f>
        <v>2.9660000000000002</v>
      </c>
      <c r="I532" s="135"/>
      <c r="J532" s="40"/>
      <c r="K532" s="20">
        <f>SUBTOTAL(9,K528:K531)</f>
        <v>6822.1224489795923</v>
      </c>
      <c r="L532" s="217"/>
      <c r="M532" s="74"/>
    </row>
    <row r="533" spans="1:13" ht="15" customHeight="1">
      <c r="A533" s="208">
        <v>129</v>
      </c>
      <c r="B533" s="137"/>
      <c r="C533" s="110" t="s">
        <v>568</v>
      </c>
      <c r="D533" s="102" t="s">
        <v>234</v>
      </c>
      <c r="E533" s="236" t="s">
        <v>569</v>
      </c>
      <c r="F533" s="237">
        <v>0</v>
      </c>
      <c r="G533" s="237">
        <v>1.427</v>
      </c>
      <c r="H533" s="198">
        <f>G533-F533</f>
        <v>1.427</v>
      </c>
      <c r="I533" s="199">
        <v>4.5</v>
      </c>
      <c r="J533" s="201">
        <v>385</v>
      </c>
      <c r="K533" s="111">
        <f>SUM(H533*I533*J533)</f>
        <v>2472.2775000000001</v>
      </c>
      <c r="L533" s="170"/>
    </row>
    <row r="534" spans="1:13" ht="15" customHeight="1">
      <c r="A534" s="204"/>
      <c r="B534" s="137"/>
      <c r="C534" s="110" t="s">
        <v>568</v>
      </c>
      <c r="D534" s="102" t="s">
        <v>234</v>
      </c>
      <c r="E534" s="236"/>
      <c r="F534" s="237">
        <v>1.427</v>
      </c>
      <c r="G534" s="237">
        <v>1.978</v>
      </c>
      <c r="H534" s="198">
        <f>G534-F534</f>
        <v>0.55099999999999993</v>
      </c>
      <c r="I534" s="199">
        <v>4.5</v>
      </c>
      <c r="J534" s="201">
        <v>890</v>
      </c>
      <c r="K534" s="111">
        <f>SUM(H534*I534*J534)</f>
        <v>2206.7549999999997</v>
      </c>
      <c r="L534" s="170"/>
    </row>
    <row r="535" spans="1:13">
      <c r="A535" s="209"/>
      <c r="B535" s="137"/>
      <c r="C535" s="110" t="s">
        <v>568</v>
      </c>
      <c r="D535" s="102" t="s">
        <v>234</v>
      </c>
      <c r="E535" s="236"/>
      <c r="F535" s="237">
        <v>1.978</v>
      </c>
      <c r="G535" s="237">
        <v>2.9830000000000001</v>
      </c>
      <c r="H535" s="198">
        <f>G535-F535</f>
        <v>1.0050000000000001</v>
      </c>
      <c r="I535" s="199">
        <v>4.5</v>
      </c>
      <c r="J535" s="201">
        <v>385</v>
      </c>
      <c r="K535" s="111">
        <f>SUM(H535*I535*J535)</f>
        <v>1741.1625000000004</v>
      </c>
      <c r="L535" s="188"/>
    </row>
    <row r="536" spans="1:13">
      <c r="A536" s="204"/>
      <c r="B536" s="793" t="s">
        <v>834</v>
      </c>
      <c r="C536" s="794"/>
      <c r="D536" s="795"/>
      <c r="E536" s="236"/>
      <c r="F536" s="237"/>
      <c r="G536" s="237"/>
      <c r="H536" s="103">
        <f>SUBTOTAL(9,H533:H535)</f>
        <v>2.9830000000000001</v>
      </c>
      <c r="I536" s="104"/>
      <c r="J536" s="73"/>
      <c r="K536" s="73">
        <f>SUBTOTAL(9,K533:K535)</f>
        <v>6420.1949999999997</v>
      </c>
      <c r="L536" s="170"/>
    </row>
    <row r="537" spans="1:13">
      <c r="A537" s="222">
        <v>130</v>
      </c>
      <c r="B537" s="14"/>
      <c r="C537" s="34" t="s">
        <v>570</v>
      </c>
      <c r="D537" s="14" t="s">
        <v>182</v>
      </c>
      <c r="E537" s="64" t="s">
        <v>571</v>
      </c>
      <c r="F537" s="65">
        <v>2.266</v>
      </c>
      <c r="G537" s="65">
        <v>3.4279999999999999</v>
      </c>
      <c r="H537" s="35">
        <f>G537-F537</f>
        <v>1.1619999999999999</v>
      </c>
      <c r="I537" s="36">
        <v>4.8</v>
      </c>
      <c r="J537" s="37">
        <v>366</v>
      </c>
      <c r="K537" s="19">
        <f>SUM(H537*I537*J537)</f>
        <v>2041.4015999999997</v>
      </c>
      <c r="L537" s="188"/>
    </row>
    <row r="538" spans="1:13">
      <c r="A538" s="114"/>
      <c r="B538" s="14"/>
      <c r="C538" s="34" t="s">
        <v>570</v>
      </c>
      <c r="D538" s="14" t="s">
        <v>182</v>
      </c>
      <c r="E538" s="338" t="s">
        <v>572</v>
      </c>
      <c r="F538" s="65">
        <v>3.4279999999999999</v>
      </c>
      <c r="G538" s="65">
        <v>4.3449999999999998</v>
      </c>
      <c r="H538" s="35">
        <f>G538-F538</f>
        <v>0.91699999999999982</v>
      </c>
      <c r="I538" s="36">
        <v>4.8</v>
      </c>
      <c r="J538" s="37">
        <v>366</v>
      </c>
      <c r="K538" s="19">
        <f>SUM(H538*I538*J538)</f>
        <v>1610.9855999999997</v>
      </c>
      <c r="L538" s="188"/>
    </row>
    <row r="539" spans="1:13">
      <c r="A539" s="223"/>
      <c r="B539" s="793" t="s">
        <v>573</v>
      </c>
      <c r="C539" s="794"/>
      <c r="D539" s="795"/>
      <c r="E539" s="227"/>
      <c r="F539" s="68"/>
      <c r="G539" s="68"/>
      <c r="H539" s="38">
        <f>SUM(H537:H538)</f>
        <v>2.0789999999999997</v>
      </c>
      <c r="I539" s="39"/>
      <c r="J539" s="40"/>
      <c r="K539" s="20">
        <f>SUM(K537:K538)</f>
        <v>3652.3871999999992</v>
      </c>
      <c r="L539" s="170"/>
    </row>
    <row r="540" spans="1:13">
      <c r="A540" s="222">
        <v>131</v>
      </c>
      <c r="B540" s="14"/>
      <c r="C540" s="34" t="s">
        <v>574</v>
      </c>
      <c r="D540" s="14" t="s">
        <v>194</v>
      </c>
      <c r="E540" s="240" t="s">
        <v>575</v>
      </c>
      <c r="F540" s="65">
        <v>0</v>
      </c>
      <c r="G540" s="65">
        <v>0.98299999999999998</v>
      </c>
      <c r="H540" s="35">
        <f>G540-F540</f>
        <v>0.98299999999999998</v>
      </c>
      <c r="I540" s="134">
        <v>4.5</v>
      </c>
      <c r="J540" s="37">
        <v>400</v>
      </c>
      <c r="K540" s="19">
        <f>SUM(H540*I540*J540)</f>
        <v>1769.3999999999999</v>
      </c>
      <c r="L540" s="188"/>
    </row>
    <row r="541" spans="1:13" s="468" customFormat="1">
      <c r="A541" s="515"/>
      <c r="B541" s="851" t="s">
        <v>576</v>
      </c>
      <c r="C541" s="852"/>
      <c r="D541" s="853"/>
      <c r="E541" s="484"/>
      <c r="F541" s="465"/>
      <c r="G541" s="465"/>
      <c r="H541" s="516">
        <f>SUM(H540:H540)</f>
        <v>0.98299999999999998</v>
      </c>
      <c r="I541" s="517"/>
      <c r="J541" s="518"/>
      <c r="K541" s="488">
        <f>SUBTOTAL(9,K540:K540)</f>
        <v>1769.3999999999999</v>
      </c>
      <c r="L541" s="519"/>
    </row>
    <row r="542" spans="1:13">
      <c r="A542" s="222">
        <v>132</v>
      </c>
      <c r="B542" s="14"/>
      <c r="C542" s="34" t="s">
        <v>577</v>
      </c>
      <c r="D542" s="14" t="s">
        <v>194</v>
      </c>
      <c r="E542" s="240" t="s">
        <v>578</v>
      </c>
      <c r="F542" s="65">
        <v>0</v>
      </c>
      <c r="G542" s="65">
        <v>0.39</v>
      </c>
      <c r="H542" s="35">
        <f>G542-F542</f>
        <v>0.39</v>
      </c>
      <c r="I542" s="134">
        <v>3.5</v>
      </c>
      <c r="J542" s="37">
        <v>400</v>
      </c>
      <c r="K542" s="19">
        <f>SUM(H542*I542*J542)</f>
        <v>546</v>
      </c>
      <c r="L542" s="188"/>
    </row>
    <row r="543" spans="1:13">
      <c r="A543" s="114"/>
      <c r="B543" s="793" t="s">
        <v>579</v>
      </c>
      <c r="C543" s="794"/>
      <c r="D543" s="795"/>
      <c r="E543" s="227"/>
      <c r="F543" s="65"/>
      <c r="G543" s="65"/>
      <c r="H543" s="38">
        <f>SUM(H542:H542)</f>
        <v>0.39</v>
      </c>
      <c r="I543" s="134"/>
      <c r="J543" s="37"/>
      <c r="K543" s="20">
        <f>SUBTOTAL(9,K542:K542)</f>
        <v>546</v>
      </c>
      <c r="L543" s="170"/>
    </row>
    <row r="544" spans="1:13">
      <c r="A544" s="820">
        <v>133</v>
      </c>
      <c r="B544" s="14"/>
      <c r="C544" s="66" t="s">
        <v>580</v>
      </c>
      <c r="D544" s="60" t="s">
        <v>200</v>
      </c>
      <c r="E544" s="117" t="s">
        <v>581</v>
      </c>
      <c r="F544" s="65">
        <v>0</v>
      </c>
      <c r="G544" s="65">
        <v>2.6560000000000001</v>
      </c>
      <c r="H544" s="35">
        <f>SUM(G544-F544)</f>
        <v>2.6560000000000001</v>
      </c>
      <c r="I544" s="105">
        <v>5.5</v>
      </c>
      <c r="J544" s="106">
        <v>350</v>
      </c>
      <c r="K544" s="19">
        <f>SUM(H544*I544*J544)</f>
        <v>5112.8</v>
      </c>
      <c r="L544" s="188"/>
    </row>
    <row r="545" spans="1:13">
      <c r="A545" s="821"/>
      <c r="B545" s="793" t="s">
        <v>835</v>
      </c>
      <c r="C545" s="794"/>
      <c r="D545" s="795"/>
      <c r="E545" s="113"/>
      <c r="F545" s="68"/>
      <c r="G545" s="68"/>
      <c r="H545" s="38">
        <f>SUM(H544:H544)</f>
        <v>2.6560000000000001</v>
      </c>
      <c r="I545" s="107"/>
      <c r="J545" s="108"/>
      <c r="K545" s="20">
        <f>SUM(K544:K544)</f>
        <v>5112.8</v>
      </c>
      <c r="L545" s="170"/>
    </row>
    <row r="546" spans="1:13">
      <c r="A546" s="222">
        <v>134</v>
      </c>
      <c r="B546" s="14"/>
      <c r="C546" s="34" t="s">
        <v>582</v>
      </c>
      <c r="D546" s="14" t="s">
        <v>194</v>
      </c>
      <c r="E546" s="240" t="s">
        <v>583</v>
      </c>
      <c r="F546" s="65">
        <v>0</v>
      </c>
      <c r="G546" s="65">
        <v>0.13600000000000001</v>
      </c>
      <c r="H546" s="35">
        <f>G546-F546</f>
        <v>0.13600000000000001</v>
      </c>
      <c r="I546" s="134">
        <v>4</v>
      </c>
      <c r="J546" s="37">
        <v>400</v>
      </c>
      <c r="K546" s="19">
        <f>SUM(H546*I546*J546)</f>
        <v>217.60000000000002</v>
      </c>
      <c r="L546" s="188"/>
    </row>
    <row r="547" spans="1:13">
      <c r="A547" s="223"/>
      <c r="B547" s="793" t="s">
        <v>584</v>
      </c>
      <c r="C547" s="794"/>
      <c r="D547" s="795"/>
      <c r="E547" s="227"/>
      <c r="F547" s="65"/>
      <c r="G547" s="65"/>
      <c r="H547" s="38">
        <f>SUM(H546:H546)</f>
        <v>0.13600000000000001</v>
      </c>
      <c r="I547" s="134"/>
      <c r="J547" s="37"/>
      <c r="K547" s="20">
        <f>SUBTOTAL(9,K546:K546)</f>
        <v>217.60000000000002</v>
      </c>
      <c r="L547" s="217"/>
      <c r="M547" s="219"/>
    </row>
    <row r="548" spans="1:13" s="46" customFormat="1">
      <c r="A548" s="212"/>
      <c r="B548" s="480"/>
      <c r="C548" s="294"/>
      <c r="D548" s="480"/>
      <c r="E548" s="301"/>
      <c r="F548" s="312"/>
      <c r="G548" s="312"/>
      <c r="H548" s="390"/>
      <c r="I548" s="394"/>
      <c r="J548" s="325"/>
      <c r="K548" s="295"/>
      <c r="L548" s="535"/>
    </row>
    <row r="549" spans="1:13" s="46" customFormat="1" ht="15.75" thickBot="1">
      <c r="A549" s="837">
        <v>18</v>
      </c>
      <c r="B549" s="840"/>
      <c r="C549" s="840"/>
      <c r="D549" s="840"/>
      <c r="E549" s="840"/>
      <c r="F549" s="840"/>
      <c r="G549" s="840"/>
      <c r="H549" s="840"/>
      <c r="I549" s="840"/>
      <c r="J549" s="840"/>
      <c r="K549" s="840"/>
      <c r="L549" s="535"/>
    </row>
    <row r="550" spans="1:13" ht="36">
      <c r="A550" s="163" t="s">
        <v>164</v>
      </c>
      <c r="B550" s="164" t="s">
        <v>165</v>
      </c>
      <c r="C550" s="165" t="s">
        <v>166</v>
      </c>
      <c r="D550" s="166" t="s">
        <v>167</v>
      </c>
      <c r="E550" s="165" t="s">
        <v>168</v>
      </c>
      <c r="F550" s="807" t="s">
        <v>169</v>
      </c>
      <c r="G550" s="808"/>
      <c r="H550" s="167" t="s">
        <v>170</v>
      </c>
      <c r="I550" s="168" t="s">
        <v>171</v>
      </c>
      <c r="J550" s="169" t="s">
        <v>172</v>
      </c>
      <c r="K550" s="333" t="s">
        <v>173</v>
      </c>
      <c r="L550" s="170"/>
    </row>
    <row r="551" spans="1:13" ht="15.2" customHeight="1" thickBot="1">
      <c r="A551" s="171" t="s">
        <v>174</v>
      </c>
      <c r="B551" s="172"/>
      <c r="C551" s="173"/>
      <c r="D551" s="174"/>
      <c r="E551" s="175"/>
      <c r="F551" s="176" t="s">
        <v>175</v>
      </c>
      <c r="G551" s="177" t="s">
        <v>176</v>
      </c>
      <c r="H551" s="178" t="s">
        <v>177</v>
      </c>
      <c r="I551" s="179" t="s">
        <v>178</v>
      </c>
      <c r="J551" s="180" t="s">
        <v>179</v>
      </c>
      <c r="K551" s="334" t="s">
        <v>180</v>
      </c>
      <c r="L551" s="170"/>
    </row>
    <row r="552" spans="1:13" ht="4.1500000000000004" customHeight="1">
      <c r="A552" s="433"/>
      <c r="B552" s="182"/>
      <c r="C552" s="183"/>
      <c r="D552" s="182"/>
      <c r="E552" s="182"/>
      <c r="F552" s="185"/>
      <c r="G552" s="185"/>
      <c r="H552" s="185"/>
      <c r="I552" s="186"/>
      <c r="J552" s="183"/>
      <c r="K552" s="187"/>
      <c r="L552" s="170"/>
    </row>
    <row r="553" spans="1:13">
      <c r="A553" s="481">
        <v>135</v>
      </c>
      <c r="B553" s="14"/>
      <c r="C553" s="34" t="s">
        <v>585</v>
      </c>
      <c r="D553" s="14" t="s">
        <v>182</v>
      </c>
      <c r="E553" s="338" t="s">
        <v>587</v>
      </c>
      <c r="F553" s="65">
        <v>0.7</v>
      </c>
      <c r="G553" s="65">
        <v>1.86</v>
      </c>
      <c r="H553" s="35">
        <f>G553-F553</f>
        <v>1.1600000000000001</v>
      </c>
      <c r="I553" s="36">
        <v>5.9</v>
      </c>
      <c r="J553" s="37">
        <v>243</v>
      </c>
      <c r="K553" s="19">
        <f>SUM(H553*I553*J553)</f>
        <v>1663.0920000000003</v>
      </c>
      <c r="L553" s="170"/>
    </row>
    <row r="554" spans="1:13">
      <c r="A554" s="481"/>
      <c r="B554" s="14"/>
      <c r="C554" s="34" t="s">
        <v>585</v>
      </c>
      <c r="D554" s="14" t="s">
        <v>182</v>
      </c>
      <c r="E554" s="227" t="s">
        <v>588</v>
      </c>
      <c r="F554" s="65">
        <v>1.86</v>
      </c>
      <c r="G554" s="65">
        <v>1.9950000000000001</v>
      </c>
      <c r="H554" s="35">
        <f>G554-F554</f>
        <v>0.13500000000000001</v>
      </c>
      <c r="I554" s="36">
        <v>5.5</v>
      </c>
      <c r="J554" s="37">
        <v>300</v>
      </c>
      <c r="K554" s="19">
        <f>SUM(H554*I554*J554)</f>
        <v>222.75000000000003</v>
      </c>
      <c r="L554" s="170"/>
    </row>
    <row r="555" spans="1:13">
      <c r="A555" s="223"/>
      <c r="B555" s="761" t="s">
        <v>589</v>
      </c>
      <c r="C555" s="762"/>
      <c r="D555" s="763"/>
      <c r="E555" s="342"/>
      <c r="F555" s="68"/>
      <c r="G555" s="68"/>
      <c r="H555" s="38">
        <f>SUM(H553:H554)</f>
        <v>1.2950000000000002</v>
      </c>
      <c r="I555" s="39"/>
      <c r="J555" s="40"/>
      <c r="K555" s="20">
        <f>SUM(K553:K554)</f>
        <v>1885.8420000000003</v>
      </c>
      <c r="L555" s="170"/>
    </row>
    <row r="556" spans="1:13">
      <c r="A556" s="99">
        <v>136</v>
      </c>
      <c r="B556" s="78"/>
      <c r="C556" s="77" t="s">
        <v>837</v>
      </c>
      <c r="D556" s="78" t="s">
        <v>187</v>
      </c>
      <c r="E556" s="85" t="s">
        <v>590</v>
      </c>
      <c r="F556" s="80">
        <v>0</v>
      </c>
      <c r="G556" s="80">
        <v>0.746</v>
      </c>
      <c r="H556" s="80">
        <v>0.746</v>
      </c>
      <c r="I556" s="81">
        <v>5</v>
      </c>
      <c r="J556" s="82">
        <v>550</v>
      </c>
      <c r="K556" s="19">
        <f>SUM(H556*I556*J556*1.21)</f>
        <v>2482.3150000000001</v>
      </c>
      <c r="L556" s="170"/>
    </row>
    <row r="557" spans="1:13">
      <c r="A557" s="100"/>
      <c r="B557" s="78"/>
      <c r="C557" s="77" t="s">
        <v>837</v>
      </c>
      <c r="D557" s="78" t="s">
        <v>187</v>
      </c>
      <c r="E557" s="85"/>
      <c r="F557" s="80">
        <v>0.746</v>
      </c>
      <c r="G557" s="80">
        <v>1.3080000000000001</v>
      </c>
      <c r="H557" s="80">
        <v>0.56200000000000006</v>
      </c>
      <c r="I557" s="81">
        <v>4.8</v>
      </c>
      <c r="J557" s="82">
        <v>270</v>
      </c>
      <c r="K557" s="19">
        <f>SUM(H557*I557*J557*1.21)</f>
        <v>881.3059199999999</v>
      </c>
      <c r="L557" s="170"/>
    </row>
    <row r="558" spans="1:13">
      <c r="A558" s="100"/>
      <c r="B558" s="78"/>
      <c r="C558" s="77" t="s">
        <v>837</v>
      </c>
      <c r="D558" s="78" t="s">
        <v>187</v>
      </c>
      <c r="E558" s="91"/>
      <c r="F558" s="80">
        <v>1.3080000000000001</v>
      </c>
      <c r="G558" s="80">
        <v>2.206</v>
      </c>
      <c r="H558" s="80">
        <v>0.89799999999999991</v>
      </c>
      <c r="I558" s="81">
        <v>5</v>
      </c>
      <c r="J558" s="82">
        <v>270</v>
      </c>
      <c r="K558" s="19">
        <f>SUM(H558*I558*J558*1.21)</f>
        <v>1466.8829999999996</v>
      </c>
      <c r="L558" s="170"/>
    </row>
    <row r="559" spans="1:13">
      <c r="A559" s="205"/>
      <c r="B559" s="761" t="s">
        <v>591</v>
      </c>
      <c r="C559" s="762"/>
      <c r="D559" s="763"/>
      <c r="E559" s="87"/>
      <c r="F559" s="88"/>
      <c r="G559" s="88"/>
      <c r="H559" s="86">
        <f>SUBTOTAL(9,H556:H558)</f>
        <v>2.206</v>
      </c>
      <c r="I559" s="89"/>
      <c r="J559" s="90"/>
      <c r="K559" s="20">
        <f>SUBTOTAL(9,K556:K558)</f>
        <v>4830.5039199999992</v>
      </c>
      <c r="L559" s="217"/>
      <c r="M559" s="74"/>
    </row>
    <row r="560" spans="1:13">
      <c r="A560" s="222">
        <v>137</v>
      </c>
      <c r="B560" s="14"/>
      <c r="C560" s="66" t="s">
        <v>592</v>
      </c>
      <c r="D560" s="116" t="s">
        <v>200</v>
      </c>
      <c r="E560" s="64" t="s">
        <v>593</v>
      </c>
      <c r="F560" s="65">
        <v>0</v>
      </c>
      <c r="G560" s="65">
        <v>3.4000000000000002E-2</v>
      </c>
      <c r="H560" s="35">
        <f>SUM(G560-F560)</f>
        <v>3.4000000000000002E-2</v>
      </c>
      <c r="I560" s="105">
        <v>5.0999999999999996</v>
      </c>
      <c r="J560" s="106">
        <v>350</v>
      </c>
      <c r="K560" s="19">
        <f>SUM(H560*I560*J560)</f>
        <v>60.69</v>
      </c>
      <c r="L560" s="188"/>
    </row>
    <row r="561" spans="1:12">
      <c r="A561" s="114"/>
      <c r="B561" s="192"/>
      <c r="C561" s="66" t="s">
        <v>592</v>
      </c>
      <c r="D561" s="60" t="s">
        <v>200</v>
      </c>
      <c r="E561" s="64" t="s">
        <v>593</v>
      </c>
      <c r="F561" s="65">
        <v>0</v>
      </c>
      <c r="G561" s="65">
        <v>1.4</v>
      </c>
      <c r="H561" s="35">
        <f>SUM(G561-F561)</f>
        <v>1.4</v>
      </c>
      <c r="I561" s="105">
        <v>4.5999999999999996</v>
      </c>
      <c r="J561" s="106">
        <v>350</v>
      </c>
      <c r="K561" s="19">
        <f>SUM(H561*I561*J561)</f>
        <v>2254</v>
      </c>
      <c r="L561" s="188"/>
    </row>
    <row r="562" spans="1:12">
      <c r="A562" s="481"/>
      <c r="B562" s="192"/>
      <c r="C562" s="66" t="s">
        <v>592</v>
      </c>
      <c r="D562" s="60" t="s">
        <v>200</v>
      </c>
      <c r="E562" s="64" t="s">
        <v>593</v>
      </c>
      <c r="F562" s="65">
        <v>3.4</v>
      </c>
      <c r="G562" s="65">
        <v>9.4529999999999994</v>
      </c>
      <c r="H562" s="35">
        <f>SUM(G562-F562)</f>
        <v>6.052999999999999</v>
      </c>
      <c r="I562" s="105">
        <v>4</v>
      </c>
      <c r="J562" s="106">
        <v>350</v>
      </c>
      <c r="K562" s="19">
        <f>SUM(H562*I562*J562)</f>
        <v>8474.1999999999989</v>
      </c>
      <c r="L562" s="217"/>
    </row>
    <row r="563" spans="1:12" ht="15" customHeight="1">
      <c r="A563" s="481"/>
      <c r="B563" s="14"/>
      <c r="C563" s="14" t="s">
        <v>592</v>
      </c>
      <c r="D563" s="60" t="s">
        <v>200</v>
      </c>
      <c r="E563" s="64" t="s">
        <v>594</v>
      </c>
      <c r="F563" s="65">
        <v>13.304</v>
      </c>
      <c r="G563" s="65">
        <v>14.757</v>
      </c>
      <c r="H563" s="35">
        <f>SUM(G563-F563)</f>
        <v>1.4529999999999994</v>
      </c>
      <c r="I563" s="134">
        <v>5.5</v>
      </c>
      <c r="J563" s="106">
        <v>400</v>
      </c>
      <c r="K563" s="19">
        <f>SUM(H563*I563*J563)</f>
        <v>3196.5999999999985</v>
      </c>
      <c r="L563" s="170"/>
    </row>
    <row r="564" spans="1:12" ht="15" customHeight="1">
      <c r="A564" s="114"/>
      <c r="B564" s="14"/>
      <c r="C564" s="66" t="s">
        <v>592</v>
      </c>
      <c r="D564" s="60" t="s">
        <v>200</v>
      </c>
      <c r="E564" s="64" t="s">
        <v>595</v>
      </c>
      <c r="F564" s="65">
        <v>16.492000000000001</v>
      </c>
      <c r="G564" s="65">
        <v>17.129000000000001</v>
      </c>
      <c r="H564" s="35">
        <f>SUM(G564-F564)</f>
        <v>0.63700000000000045</v>
      </c>
      <c r="I564" s="105">
        <v>4.9000000000000004</v>
      </c>
      <c r="J564" s="106">
        <v>500</v>
      </c>
      <c r="K564" s="19">
        <f>SUM(H564*I564*J564)</f>
        <v>1560.6500000000012</v>
      </c>
      <c r="L564" s="170"/>
    </row>
    <row r="565" spans="1:12" ht="15" customHeight="1">
      <c r="A565" s="223"/>
      <c r="B565" s="761" t="s">
        <v>838</v>
      </c>
      <c r="C565" s="762"/>
      <c r="D565" s="763"/>
      <c r="E565" s="67"/>
      <c r="F565" s="68"/>
      <c r="G565" s="68"/>
      <c r="H565" s="38">
        <f>SUM(H560+H561+H562+H563+H564)</f>
        <v>9.5769999999999982</v>
      </c>
      <c r="I565" s="107"/>
      <c r="J565" s="108"/>
      <c r="K565" s="20">
        <f>SUM(K560:K564)</f>
        <v>15546.14</v>
      </c>
      <c r="L565" s="170"/>
    </row>
    <row r="566" spans="1:12">
      <c r="A566" s="222">
        <v>138</v>
      </c>
      <c r="B566" s="14"/>
      <c r="C566" s="34" t="s">
        <v>596</v>
      </c>
      <c r="D566" s="14" t="s">
        <v>199</v>
      </c>
      <c r="E566" s="64" t="s">
        <v>597</v>
      </c>
      <c r="F566" s="65">
        <v>0</v>
      </c>
      <c r="G566" s="65">
        <v>3.7250000000000001</v>
      </c>
      <c r="H566" s="35">
        <f>G566-F566</f>
        <v>3.7250000000000001</v>
      </c>
      <c r="I566" s="134">
        <v>5.4</v>
      </c>
      <c r="J566" s="37">
        <v>480</v>
      </c>
      <c r="K566" s="19">
        <f>SUM(H566*I566*J566)</f>
        <v>9655.2000000000007</v>
      </c>
      <c r="L566" s="188"/>
    </row>
    <row r="567" spans="1:12">
      <c r="A567" s="223"/>
      <c r="B567" s="761" t="s">
        <v>598</v>
      </c>
      <c r="C567" s="762"/>
      <c r="D567" s="763"/>
      <c r="E567" s="229"/>
      <c r="F567" s="65"/>
      <c r="G567" s="65"/>
      <c r="H567" s="38">
        <f>SUM(H566)</f>
        <v>3.7250000000000001</v>
      </c>
      <c r="I567" s="134"/>
      <c r="J567" s="37"/>
      <c r="K567" s="20">
        <f>SUM(K566)</f>
        <v>9655.2000000000007</v>
      </c>
      <c r="L567" s="170"/>
    </row>
    <row r="568" spans="1:12">
      <c r="A568" s="222">
        <v>139</v>
      </c>
      <c r="B568" s="14"/>
      <c r="C568" s="34" t="s">
        <v>599</v>
      </c>
      <c r="D568" s="14" t="s">
        <v>182</v>
      </c>
      <c r="E568" s="342" t="s">
        <v>600</v>
      </c>
      <c r="F568" s="65">
        <v>0.375</v>
      </c>
      <c r="G568" s="65">
        <v>1.5620000000000001</v>
      </c>
      <c r="H568" s="35">
        <f>G568-F568</f>
        <v>1.1870000000000001</v>
      </c>
      <c r="I568" s="36">
        <v>5.0999999999999996</v>
      </c>
      <c r="J568" s="37">
        <v>600</v>
      </c>
      <c r="K568" s="19">
        <f>SUM(H568*I568*J568)</f>
        <v>3632.2200000000003</v>
      </c>
      <c r="L568" s="188"/>
    </row>
    <row r="569" spans="1:12">
      <c r="A569" s="223"/>
      <c r="B569" s="761" t="s">
        <v>601</v>
      </c>
      <c r="C569" s="762"/>
      <c r="D569" s="763"/>
      <c r="E569" s="227"/>
      <c r="F569" s="68"/>
      <c r="G569" s="68"/>
      <c r="H569" s="38">
        <f>SUM(H568:H568)</f>
        <v>1.1870000000000001</v>
      </c>
      <c r="I569" s="39"/>
      <c r="J569" s="40"/>
      <c r="K569" s="20">
        <f>SUM(K568:K568)</f>
        <v>3632.2200000000003</v>
      </c>
      <c r="L569" s="170"/>
    </row>
    <row r="570" spans="1:12" ht="30.75" customHeight="1">
      <c r="A570" s="827">
        <v>140</v>
      </c>
      <c r="B570" s="110"/>
      <c r="C570" s="110" t="s">
        <v>836</v>
      </c>
      <c r="D570" s="110" t="s">
        <v>231</v>
      </c>
      <c r="E570" s="376" t="s">
        <v>602</v>
      </c>
      <c r="F570" s="242">
        <v>9.7000000000000003E-2</v>
      </c>
      <c r="G570" s="65">
        <v>0.62</v>
      </c>
      <c r="H570" s="35">
        <f>G570-F570</f>
        <v>0.52300000000000002</v>
      </c>
      <c r="I570" s="134">
        <v>4.8033367037411523</v>
      </c>
      <c r="J570" s="37">
        <v>450</v>
      </c>
      <c r="K570" s="19">
        <f>SUM(H570*I570*J570)</f>
        <v>1130.4652932254803</v>
      </c>
      <c r="L570" s="188"/>
    </row>
    <row r="571" spans="1:12">
      <c r="A571" s="828">
        <v>39</v>
      </c>
      <c r="B571" s="241"/>
      <c r="C571" s="110" t="s">
        <v>836</v>
      </c>
      <c r="D571" s="241" t="s">
        <v>231</v>
      </c>
      <c r="E571" s="255"/>
      <c r="F571" s="242">
        <v>0.62</v>
      </c>
      <c r="G571" s="65">
        <v>1.0860000000000001</v>
      </c>
      <c r="H571" s="35">
        <f>G571-F571</f>
        <v>0.46600000000000008</v>
      </c>
      <c r="I571" s="134">
        <v>4.8</v>
      </c>
      <c r="J571" s="37">
        <v>750</v>
      </c>
      <c r="K571" s="19">
        <f>SUM(H571*I571*J571)</f>
        <v>1677.6000000000001</v>
      </c>
      <c r="L571" s="188"/>
    </row>
    <row r="572" spans="1:12">
      <c r="A572" s="828">
        <v>39</v>
      </c>
      <c r="B572" s="254"/>
      <c r="C572" s="110" t="s">
        <v>836</v>
      </c>
      <c r="D572" s="254" t="s">
        <v>231</v>
      </c>
      <c r="E572" s="362"/>
      <c r="F572" s="242">
        <v>1.0860000000000001</v>
      </c>
      <c r="G572" s="65">
        <v>1.5940000000000001</v>
      </c>
      <c r="H572" s="35">
        <f>G572-F572</f>
        <v>0.50800000000000001</v>
      </c>
      <c r="I572" s="134">
        <v>4.771653543307087</v>
      </c>
      <c r="J572" s="37">
        <v>450</v>
      </c>
      <c r="K572" s="19">
        <f>SUM(H572*I572*J572)</f>
        <v>1090.8000000000002</v>
      </c>
      <c r="L572" s="188"/>
    </row>
    <row r="573" spans="1:12">
      <c r="A573" s="363"/>
      <c r="B573" s="761" t="s">
        <v>603</v>
      </c>
      <c r="C573" s="762"/>
      <c r="D573" s="763"/>
      <c r="E573" s="243"/>
      <c r="F573" s="244"/>
      <c r="G573" s="68"/>
      <c r="H573" s="38">
        <f>SUBTOTAL(9,H570:H572)</f>
        <v>1.4970000000000001</v>
      </c>
      <c r="I573" s="135"/>
      <c r="J573" s="40"/>
      <c r="K573" s="20">
        <f>SUBTOTAL(9,K570:K572)</f>
        <v>3898.8652932254809</v>
      </c>
      <c r="L573" s="170"/>
    </row>
    <row r="574" spans="1:12">
      <c r="A574" s="222">
        <v>141</v>
      </c>
      <c r="B574" s="14"/>
      <c r="C574" s="34" t="s">
        <v>607</v>
      </c>
      <c r="D574" s="14" t="s">
        <v>182</v>
      </c>
      <c r="E574" s="64" t="s">
        <v>608</v>
      </c>
      <c r="F574" s="65">
        <v>0.76400000000000001</v>
      </c>
      <c r="G574" s="65">
        <v>1.7689999999999999</v>
      </c>
      <c r="H574" s="35">
        <f>G574-F574</f>
        <v>1.0049999999999999</v>
      </c>
      <c r="I574" s="36">
        <v>5.8</v>
      </c>
      <c r="J574" s="37">
        <v>333</v>
      </c>
      <c r="K574" s="19">
        <f>SUM(H574*I574*J574)</f>
        <v>1941.0569999999996</v>
      </c>
      <c r="L574" s="170"/>
    </row>
    <row r="575" spans="1:12">
      <c r="A575" s="223"/>
      <c r="B575" s="761" t="s">
        <v>609</v>
      </c>
      <c r="C575" s="762"/>
      <c r="D575" s="763"/>
      <c r="E575" s="342"/>
      <c r="F575" s="68"/>
      <c r="G575" s="68"/>
      <c r="H575" s="38">
        <f>SUM(H574:H574)</f>
        <v>1.0049999999999999</v>
      </c>
      <c r="I575" s="39"/>
      <c r="J575" s="40"/>
      <c r="K575" s="20">
        <f>SUM(K574:K574)</f>
        <v>1941.0569999999996</v>
      </c>
      <c r="L575" s="170"/>
    </row>
    <row r="576" spans="1:12">
      <c r="A576" s="222">
        <v>142</v>
      </c>
      <c r="B576" s="14"/>
      <c r="C576" s="34" t="s">
        <v>610</v>
      </c>
      <c r="D576" s="14" t="s">
        <v>182</v>
      </c>
      <c r="E576" s="240" t="s">
        <v>611</v>
      </c>
      <c r="F576" s="65">
        <v>0.315</v>
      </c>
      <c r="G576" s="65">
        <v>1.268</v>
      </c>
      <c r="H576" s="35">
        <f>G576-F576</f>
        <v>0.95300000000000007</v>
      </c>
      <c r="I576" s="36">
        <v>5.2</v>
      </c>
      <c r="J576" s="37">
        <v>577</v>
      </c>
      <c r="K576" s="19">
        <f>SUM(H576*I576*J576)</f>
        <v>2859.3812000000003</v>
      </c>
      <c r="L576" s="170"/>
    </row>
    <row r="577" spans="1:13">
      <c r="A577" s="223"/>
      <c r="B577" s="761" t="s">
        <v>612</v>
      </c>
      <c r="C577" s="762"/>
      <c r="D577" s="763"/>
      <c r="E577" s="227"/>
      <c r="F577" s="68"/>
      <c r="G577" s="68"/>
      <c r="H577" s="38">
        <f>SUM(H576:H576)</f>
        <v>0.95300000000000007</v>
      </c>
      <c r="I577" s="39"/>
      <c r="J577" s="40"/>
      <c r="K577" s="20">
        <f>SUM(K576)</f>
        <v>2859.3812000000003</v>
      </c>
      <c r="L577" s="170"/>
    </row>
    <row r="578" spans="1:13">
      <c r="A578" s="211">
        <v>143</v>
      </c>
      <c r="B578" s="41"/>
      <c r="C578" s="41" t="s">
        <v>613</v>
      </c>
      <c r="D578" s="14" t="s">
        <v>182</v>
      </c>
      <c r="E578" s="31" t="s">
        <v>614</v>
      </c>
      <c r="F578" s="26">
        <v>0</v>
      </c>
      <c r="G578" s="26">
        <v>0.13500000000000001</v>
      </c>
      <c r="H578" s="26">
        <f>G578-F578</f>
        <v>0.13500000000000001</v>
      </c>
      <c r="I578" s="131">
        <v>3.1</v>
      </c>
      <c r="J578" s="41">
        <v>855</v>
      </c>
      <c r="K578" s="19">
        <f>SUM(H578*I578*J578)</f>
        <v>357.81750000000005</v>
      </c>
      <c r="L578" s="170"/>
    </row>
    <row r="579" spans="1:13">
      <c r="A579" s="206"/>
      <c r="B579" s="41"/>
      <c r="C579" s="41" t="s">
        <v>613</v>
      </c>
      <c r="D579" s="14" t="s">
        <v>182</v>
      </c>
      <c r="E579" s="31" t="s">
        <v>615</v>
      </c>
      <c r="F579" s="26">
        <v>0.13500000000000001</v>
      </c>
      <c r="G579" s="26">
        <v>0.99199999999999999</v>
      </c>
      <c r="H579" s="26">
        <f>G579-F579</f>
        <v>0.85699999999999998</v>
      </c>
      <c r="I579" s="131">
        <v>3.4</v>
      </c>
      <c r="J579" s="41">
        <v>294</v>
      </c>
      <c r="K579" s="19">
        <f>SUM(H579*I579*J579)</f>
        <v>856.65719999999988</v>
      </c>
      <c r="L579" s="170"/>
    </row>
    <row r="580" spans="1:13">
      <c r="A580" s="206"/>
      <c r="B580" s="41"/>
      <c r="C580" s="41" t="s">
        <v>613</v>
      </c>
      <c r="D580" s="14" t="s">
        <v>182</v>
      </c>
      <c r="E580" s="31" t="s">
        <v>369</v>
      </c>
      <c r="F580" s="26">
        <v>0.99199999999999999</v>
      </c>
      <c r="G580" s="26">
        <v>1.355</v>
      </c>
      <c r="H580" s="26">
        <f>G580-F580</f>
        <v>0.36299999999999999</v>
      </c>
      <c r="I580" s="131">
        <v>3.8</v>
      </c>
      <c r="J580" s="41">
        <v>855</v>
      </c>
      <c r="K580" s="19">
        <f>SUM(H580*I580*J580)</f>
        <v>1179.3869999999999</v>
      </c>
      <c r="L580" s="170"/>
    </row>
    <row r="581" spans="1:13">
      <c r="A581" s="207"/>
      <c r="B581" s="41"/>
      <c r="C581" s="41" t="s">
        <v>613</v>
      </c>
      <c r="D581" s="14" t="s">
        <v>182</v>
      </c>
      <c r="E581" s="31" t="s">
        <v>616</v>
      </c>
      <c r="F581" s="26">
        <v>1.355</v>
      </c>
      <c r="G581" s="26">
        <v>2.9550000000000001</v>
      </c>
      <c r="H581" s="26">
        <f>G581-F581</f>
        <v>1.6</v>
      </c>
      <c r="I581" s="131">
        <v>3.9</v>
      </c>
      <c r="J581" s="41">
        <v>294</v>
      </c>
      <c r="K581" s="19">
        <f>SUM(H581*I581*J581)</f>
        <v>1834.5600000000002</v>
      </c>
      <c r="L581" s="217"/>
      <c r="M581" s="219"/>
    </row>
    <row r="582" spans="1:13">
      <c r="A582" s="216"/>
      <c r="B582" s="566"/>
      <c r="C582" s="566"/>
      <c r="D582" s="480"/>
      <c r="E582" s="456"/>
      <c r="F582" s="457"/>
      <c r="G582" s="457"/>
      <c r="H582" s="457"/>
      <c r="I582" s="567"/>
      <c r="J582" s="566"/>
      <c r="K582" s="295"/>
      <c r="L582" s="170"/>
    </row>
    <row r="583" spans="1:13" ht="15.75" thickBot="1">
      <c r="A583" s="867">
        <v>19</v>
      </c>
      <c r="B583" s="840"/>
      <c r="C583" s="840"/>
      <c r="D583" s="840"/>
      <c r="E583" s="840"/>
      <c r="F583" s="840"/>
      <c r="G583" s="840"/>
      <c r="H583" s="840"/>
      <c r="I583" s="840"/>
      <c r="J583" s="840"/>
      <c r="K583" s="840"/>
      <c r="L583" s="217"/>
      <c r="M583" s="74"/>
    </row>
    <row r="584" spans="1:13" ht="36">
      <c r="A584" s="163" t="s">
        <v>164</v>
      </c>
      <c r="B584" s="164" t="s">
        <v>165</v>
      </c>
      <c r="C584" s="165" t="s">
        <v>166</v>
      </c>
      <c r="D584" s="166" t="s">
        <v>167</v>
      </c>
      <c r="E584" s="165" t="s">
        <v>168</v>
      </c>
      <c r="F584" s="807" t="s">
        <v>169</v>
      </c>
      <c r="G584" s="808"/>
      <c r="H584" s="167" t="s">
        <v>170</v>
      </c>
      <c r="I584" s="168" t="s">
        <v>171</v>
      </c>
      <c r="J584" s="169" t="s">
        <v>172</v>
      </c>
      <c r="K584" s="333" t="s">
        <v>173</v>
      </c>
      <c r="L584" s="170"/>
    </row>
    <row r="585" spans="1:13" ht="15.2" customHeight="1" thickBot="1">
      <c r="A585" s="171" t="s">
        <v>174</v>
      </c>
      <c r="B585" s="172"/>
      <c r="C585" s="173"/>
      <c r="D585" s="174"/>
      <c r="E585" s="175"/>
      <c r="F585" s="176" t="s">
        <v>175</v>
      </c>
      <c r="G585" s="177" t="s">
        <v>176</v>
      </c>
      <c r="H585" s="178" t="s">
        <v>177</v>
      </c>
      <c r="I585" s="179" t="s">
        <v>178</v>
      </c>
      <c r="J585" s="180" t="s">
        <v>179</v>
      </c>
      <c r="K585" s="334" t="s">
        <v>180</v>
      </c>
      <c r="L585" s="170"/>
    </row>
    <row r="586" spans="1:13" ht="4.1500000000000004" customHeight="1">
      <c r="A586" s="433"/>
      <c r="B586" s="182"/>
      <c r="C586" s="183"/>
      <c r="D586" s="182"/>
      <c r="E586" s="182"/>
      <c r="F586" s="185"/>
      <c r="G586" s="185"/>
      <c r="H586" s="185"/>
      <c r="I586" s="186"/>
      <c r="J586" s="183"/>
      <c r="K586" s="187"/>
      <c r="L586" s="170"/>
    </row>
    <row r="587" spans="1:13">
      <c r="A587" s="206"/>
      <c r="B587" s="41"/>
      <c r="C587" s="41" t="s">
        <v>613</v>
      </c>
      <c r="D587" s="14" t="s">
        <v>182</v>
      </c>
      <c r="E587" s="55" t="s">
        <v>617</v>
      </c>
      <c r="F587" s="26">
        <v>2.9550000000000001</v>
      </c>
      <c r="G587" s="26">
        <v>3.13</v>
      </c>
      <c r="H587" s="26">
        <f>G587-F587</f>
        <v>0.17499999999999982</v>
      </c>
      <c r="I587" s="131">
        <v>3.5</v>
      </c>
      <c r="J587" s="41">
        <v>855</v>
      </c>
      <c r="K587" s="19">
        <f>SUM(H587*I587*J587)</f>
        <v>523.68749999999943</v>
      </c>
      <c r="L587" s="217"/>
      <c r="M587" s="74"/>
    </row>
    <row r="588" spans="1:13">
      <c r="A588" s="207"/>
      <c r="B588" s="761" t="s">
        <v>839</v>
      </c>
      <c r="C588" s="762"/>
      <c r="D588" s="763"/>
      <c r="E588" s="56"/>
      <c r="F588" s="29"/>
      <c r="G588" s="29"/>
      <c r="H588" s="29">
        <f>SUM(H578:H587)</f>
        <v>3.13</v>
      </c>
      <c r="I588" s="142"/>
      <c r="J588" s="141"/>
      <c r="K588" s="20">
        <f>SUM(K578:K587)</f>
        <v>4752.109199999999</v>
      </c>
      <c r="L588" s="217"/>
      <c r="M588" s="74"/>
    </row>
    <row r="589" spans="1:13">
      <c r="A589" s="99">
        <v>144</v>
      </c>
      <c r="B589" s="78"/>
      <c r="C589" s="77" t="s">
        <v>840</v>
      </c>
      <c r="D589" s="78" t="s">
        <v>187</v>
      </c>
      <c r="E589" s="79" t="s">
        <v>618</v>
      </c>
      <c r="F589" s="80">
        <v>0</v>
      </c>
      <c r="G589" s="80">
        <v>0.80700000000000005</v>
      </c>
      <c r="H589" s="80">
        <v>0.80700000000000005</v>
      </c>
      <c r="I589" s="81">
        <v>4.0999999999999996</v>
      </c>
      <c r="J589" s="82">
        <v>270</v>
      </c>
      <c r="K589" s="19">
        <f>SUM(H589*I589*J589*1.21)</f>
        <v>1080.9522899999999</v>
      </c>
      <c r="L589" s="188"/>
    </row>
    <row r="590" spans="1:13">
      <c r="A590" s="100"/>
      <c r="B590" s="78"/>
      <c r="C590" s="77" t="s">
        <v>840</v>
      </c>
      <c r="D590" s="78" t="s">
        <v>187</v>
      </c>
      <c r="E590" s="85"/>
      <c r="F590" s="80">
        <v>0.80700000000000005</v>
      </c>
      <c r="G590" s="80">
        <v>1.619</v>
      </c>
      <c r="H590" s="80">
        <v>0.81199999999999994</v>
      </c>
      <c r="I590" s="81">
        <v>4</v>
      </c>
      <c r="J590" s="82">
        <v>270</v>
      </c>
      <c r="K590" s="19">
        <f>SUM(H590*I590*J590*1.21)</f>
        <v>1061.1215999999999</v>
      </c>
      <c r="L590" s="188"/>
    </row>
    <row r="591" spans="1:13">
      <c r="A591" s="205"/>
      <c r="B591" s="761" t="s">
        <v>619</v>
      </c>
      <c r="C591" s="762"/>
      <c r="D591" s="763"/>
      <c r="E591" s="96"/>
      <c r="F591" s="80"/>
      <c r="G591" s="80"/>
      <c r="H591" s="86">
        <f>SUBTOTAL(9,H589:H590)</f>
        <v>1.619</v>
      </c>
      <c r="I591" s="81"/>
      <c r="J591" s="82"/>
      <c r="K591" s="20">
        <f>SUBTOTAL(9,K589:K590)</f>
        <v>2142.0738899999997</v>
      </c>
      <c r="L591" s="170"/>
    </row>
    <row r="592" spans="1:13">
      <c r="A592" s="99">
        <v>145</v>
      </c>
      <c r="B592" s="78"/>
      <c r="C592" s="77" t="s">
        <v>620</v>
      </c>
      <c r="D592" s="78" t="s">
        <v>187</v>
      </c>
      <c r="E592" s="85" t="s">
        <v>621</v>
      </c>
      <c r="F592" s="80">
        <v>5.2720000000000002</v>
      </c>
      <c r="G592" s="80">
        <v>6.2480000000000002</v>
      </c>
      <c r="H592" s="80">
        <v>0.97599999999999998</v>
      </c>
      <c r="I592" s="81">
        <v>5.5</v>
      </c>
      <c r="J592" s="82">
        <v>270</v>
      </c>
      <c r="K592" s="19">
        <f>SUM(H592*I592*J592*1.21)</f>
        <v>1753.7256000000002</v>
      </c>
      <c r="L592" s="188"/>
    </row>
    <row r="593" spans="1:12">
      <c r="A593" s="100"/>
      <c r="B593" s="78"/>
      <c r="C593" s="77" t="s">
        <v>620</v>
      </c>
      <c r="D593" s="78" t="s">
        <v>187</v>
      </c>
      <c r="E593" s="91"/>
      <c r="F593" s="80">
        <v>6.2480000000000002</v>
      </c>
      <c r="G593" s="80">
        <v>7.4470000000000001</v>
      </c>
      <c r="H593" s="80">
        <v>1.1989999999999998</v>
      </c>
      <c r="I593" s="81">
        <v>5.2</v>
      </c>
      <c r="J593" s="82">
        <v>270</v>
      </c>
      <c r="K593" s="19">
        <f>SUM(H593*I593*J593*1.21)</f>
        <v>2036.9091599999997</v>
      </c>
      <c r="L593" s="188"/>
    </row>
    <row r="594" spans="1:12">
      <c r="A594" s="205"/>
      <c r="B594" s="761" t="s">
        <v>622</v>
      </c>
      <c r="C594" s="762"/>
      <c r="D594" s="763"/>
      <c r="E594" s="149"/>
      <c r="F594" s="88"/>
      <c r="G594" s="88"/>
      <c r="H594" s="86">
        <f>SUBTOTAL(9,H592:H593)</f>
        <v>2.1749999999999998</v>
      </c>
      <c r="I594" s="89"/>
      <c r="J594" s="90"/>
      <c r="K594" s="20">
        <f>SUBTOTAL(9,K592:K593)</f>
        <v>3790.6347599999999</v>
      </c>
      <c r="L594" s="217"/>
    </row>
    <row r="595" spans="1:12" ht="15" customHeight="1">
      <c r="A595" s="208">
        <v>146</v>
      </c>
      <c r="B595" s="102"/>
      <c r="C595" s="110" t="s">
        <v>526</v>
      </c>
      <c r="D595" s="102" t="s">
        <v>234</v>
      </c>
      <c r="E595" s="231" t="s">
        <v>623</v>
      </c>
      <c r="F595" s="237">
        <v>12.042999999999999</v>
      </c>
      <c r="G595" s="237">
        <v>12.352</v>
      </c>
      <c r="H595" s="198">
        <f>G595-F595</f>
        <v>0.30900000000000105</v>
      </c>
      <c r="I595" s="199">
        <v>5.8</v>
      </c>
      <c r="J595" s="201">
        <v>385</v>
      </c>
      <c r="K595" s="111">
        <f>SUM(H595*I595*J595)</f>
        <v>689.99700000000234</v>
      </c>
      <c r="L595" s="170"/>
    </row>
    <row r="596" spans="1:12" ht="15" customHeight="1">
      <c r="A596" s="210"/>
      <c r="B596" s="761" t="s">
        <v>828</v>
      </c>
      <c r="C596" s="762"/>
      <c r="D596" s="763"/>
      <c r="E596" s="236"/>
      <c r="F596" s="237"/>
      <c r="G596" s="237"/>
      <c r="H596" s="103">
        <f>SUBTOTAL(9,H595)</f>
        <v>0.30900000000000105</v>
      </c>
      <c r="I596" s="104"/>
      <c r="J596" s="104"/>
      <c r="K596" s="73">
        <f>SUBTOTAL(9,K595:K595)</f>
        <v>689.99700000000234</v>
      </c>
      <c r="L596" s="170"/>
    </row>
    <row r="597" spans="1:12" ht="15" customHeight="1">
      <c r="A597" s="865">
        <v>147</v>
      </c>
      <c r="B597" s="192"/>
      <c r="C597" s="192" t="s">
        <v>327</v>
      </c>
      <c r="D597" s="192" t="s">
        <v>200</v>
      </c>
      <c r="E597" s="64" t="s">
        <v>624</v>
      </c>
      <c r="F597" s="65">
        <v>5.8579999999999997</v>
      </c>
      <c r="G597" s="65">
        <v>6.93</v>
      </c>
      <c r="H597" s="193">
        <f>SUM(G597-F597)</f>
        <v>1.0720000000000001</v>
      </c>
      <c r="I597" s="105">
        <v>5</v>
      </c>
      <c r="J597" s="106">
        <v>350</v>
      </c>
      <c r="K597" s="19">
        <f>SUM(H597*I597*J597)</f>
        <v>1876</v>
      </c>
      <c r="L597" s="170"/>
    </row>
    <row r="598" spans="1:12" ht="15" customHeight="1">
      <c r="A598" s="821"/>
      <c r="B598" s="761" t="s">
        <v>331</v>
      </c>
      <c r="C598" s="762"/>
      <c r="D598" s="763"/>
      <c r="E598" s="67"/>
      <c r="F598" s="68"/>
      <c r="G598" s="68"/>
      <c r="H598" s="194">
        <f>SUM(H597)</f>
        <v>1.0720000000000001</v>
      </c>
      <c r="I598" s="107"/>
      <c r="J598" s="108"/>
      <c r="K598" s="20">
        <f>SUM(K597)</f>
        <v>1876</v>
      </c>
      <c r="L598" s="170"/>
    </row>
    <row r="599" spans="1:12">
      <c r="A599" s="222">
        <v>148</v>
      </c>
      <c r="B599" s="14"/>
      <c r="C599" s="34" t="s">
        <v>627</v>
      </c>
      <c r="D599" s="14" t="s">
        <v>194</v>
      </c>
      <c r="E599" s="240" t="s">
        <v>628</v>
      </c>
      <c r="F599" s="65">
        <v>0</v>
      </c>
      <c r="G599" s="65">
        <v>1.056</v>
      </c>
      <c r="H599" s="35">
        <f>G599-F599</f>
        <v>1.056</v>
      </c>
      <c r="I599" s="134">
        <v>5</v>
      </c>
      <c r="J599" s="37">
        <v>500</v>
      </c>
      <c r="K599" s="19">
        <f>SUM(H599*I599*J599)</f>
        <v>2640</v>
      </c>
      <c r="L599" s="188"/>
    </row>
    <row r="600" spans="1:12">
      <c r="A600" s="223"/>
      <c r="B600" s="790" t="s">
        <v>629</v>
      </c>
      <c r="C600" s="802"/>
      <c r="D600" s="803"/>
      <c r="E600" s="227"/>
      <c r="F600" s="65"/>
      <c r="G600" s="65"/>
      <c r="H600" s="38">
        <f>SUM(H599:H599)</f>
        <v>1.056</v>
      </c>
      <c r="I600" s="134"/>
      <c r="J600" s="37"/>
      <c r="K600" s="20">
        <f>SUBTOTAL(9,K599:K599)</f>
        <v>2640</v>
      </c>
      <c r="L600" s="170"/>
    </row>
    <row r="601" spans="1:12">
      <c r="A601" s="114">
        <v>149</v>
      </c>
      <c r="B601" s="14"/>
      <c r="C601" s="34" t="s">
        <v>630</v>
      </c>
      <c r="D601" s="14" t="s">
        <v>182</v>
      </c>
      <c r="E601" s="64" t="s">
        <v>631</v>
      </c>
      <c r="F601" s="65">
        <v>1.956</v>
      </c>
      <c r="G601" s="65">
        <v>2.4</v>
      </c>
      <c r="H601" s="35">
        <f>G601-F601</f>
        <v>0.44399999999999995</v>
      </c>
      <c r="I601" s="36">
        <v>4.5999999999999996</v>
      </c>
      <c r="J601" s="37">
        <v>255</v>
      </c>
      <c r="K601" s="19">
        <f>SUM(H601*I601*J601)</f>
        <v>520.8119999999999</v>
      </c>
      <c r="L601" s="188"/>
    </row>
    <row r="602" spans="1:12">
      <c r="A602" s="223"/>
      <c r="B602" s="790" t="s">
        <v>632</v>
      </c>
      <c r="C602" s="802"/>
      <c r="D602" s="803"/>
      <c r="E602" s="229"/>
      <c r="F602" s="68"/>
      <c r="G602" s="68"/>
      <c r="H602" s="38">
        <f>SUM(H601)</f>
        <v>0.44399999999999995</v>
      </c>
      <c r="I602" s="39"/>
      <c r="J602" s="40"/>
      <c r="K602" s="20">
        <f>SUM(K601)</f>
        <v>520.8119999999999</v>
      </c>
      <c r="L602" s="170"/>
    </row>
    <row r="603" spans="1:12">
      <c r="A603" s="827">
        <v>150</v>
      </c>
      <c r="B603" s="145"/>
      <c r="C603" s="145" t="s">
        <v>889</v>
      </c>
      <c r="D603" s="145" t="s">
        <v>231</v>
      </c>
      <c r="E603" s="376" t="s">
        <v>633</v>
      </c>
      <c r="F603" s="242">
        <v>0</v>
      </c>
      <c r="G603" s="65">
        <v>0.33800000000000002</v>
      </c>
      <c r="H603" s="35">
        <f>G603-F603</f>
        <v>0.33800000000000002</v>
      </c>
      <c r="I603" s="134">
        <v>5.4349112426035502</v>
      </c>
      <c r="J603" s="37">
        <v>750</v>
      </c>
      <c r="K603" s="19">
        <f>SUM(H603*I603*J603)</f>
        <v>1377.7500000000002</v>
      </c>
      <c r="L603" s="188"/>
    </row>
    <row r="604" spans="1:12">
      <c r="A604" s="828">
        <v>40</v>
      </c>
      <c r="B604" s="241"/>
      <c r="C604" s="241" t="s">
        <v>889</v>
      </c>
      <c r="D604" s="241" t="s">
        <v>231</v>
      </c>
      <c r="E604" s="255"/>
      <c r="F604" s="242">
        <v>0.33800000000000002</v>
      </c>
      <c r="G604" s="65">
        <v>1.0389999999999999</v>
      </c>
      <c r="H604" s="35">
        <f>G604-F604</f>
        <v>0.70099999999999985</v>
      </c>
      <c r="I604" s="134">
        <v>5.5</v>
      </c>
      <c r="J604" s="37">
        <v>450</v>
      </c>
      <c r="K604" s="19">
        <f>SUM(H604*I604*J604)</f>
        <v>1734.9749999999997</v>
      </c>
      <c r="L604" s="188"/>
    </row>
    <row r="605" spans="1:12">
      <c r="A605" s="828">
        <v>40</v>
      </c>
      <c r="B605" s="379"/>
      <c r="C605" s="241" t="s">
        <v>889</v>
      </c>
      <c r="D605" s="241" t="s">
        <v>231</v>
      </c>
      <c r="E605" s="377"/>
      <c r="F605" s="242">
        <v>1.0389999999999999</v>
      </c>
      <c r="G605" s="65">
        <v>1.766</v>
      </c>
      <c r="H605" s="35">
        <f>G605-F605</f>
        <v>0.72700000000000009</v>
      </c>
      <c r="I605" s="134">
        <v>5.1279229711141676</v>
      </c>
      <c r="J605" s="37">
        <v>450</v>
      </c>
      <c r="K605" s="19">
        <f>SUM(H605*I605*J605)</f>
        <v>1677.6000000000001</v>
      </c>
      <c r="L605" s="188"/>
    </row>
    <row r="606" spans="1:12">
      <c r="A606" s="828">
        <v>40</v>
      </c>
      <c r="B606" s="241"/>
      <c r="C606" s="254" t="s">
        <v>889</v>
      </c>
      <c r="D606" s="254" t="s">
        <v>231</v>
      </c>
      <c r="E606" s="255"/>
      <c r="F606" s="242">
        <v>1.766</v>
      </c>
      <c r="G606" s="65">
        <v>2.077</v>
      </c>
      <c r="H606" s="35">
        <f>G606-F606</f>
        <v>0.31099999999999994</v>
      </c>
      <c r="I606" s="134">
        <v>5.5</v>
      </c>
      <c r="J606" s="37">
        <v>750</v>
      </c>
      <c r="K606" s="19">
        <f>SUM(H606*I606*J606)</f>
        <v>1282.8749999999998</v>
      </c>
      <c r="L606" s="188"/>
    </row>
    <row r="607" spans="1:12">
      <c r="A607" s="363"/>
      <c r="B607" s="825" t="s">
        <v>634</v>
      </c>
      <c r="C607" s="802"/>
      <c r="D607" s="826"/>
      <c r="E607" s="374"/>
      <c r="F607" s="244"/>
      <c r="G607" s="68"/>
      <c r="H607" s="38">
        <f>SUBTOTAL(9,H603:H606)</f>
        <v>2.077</v>
      </c>
      <c r="I607" s="135"/>
      <c r="J607" s="40"/>
      <c r="K607" s="20">
        <f>SUBTOTAL(9,K603:K606)</f>
        <v>6073.2</v>
      </c>
      <c r="L607" s="170"/>
    </row>
    <row r="608" spans="1:12">
      <c r="A608" s="99">
        <v>151</v>
      </c>
      <c r="B608" s="78"/>
      <c r="C608" s="77" t="s">
        <v>635</v>
      </c>
      <c r="D608" s="78" t="s">
        <v>187</v>
      </c>
      <c r="E608" s="85" t="s">
        <v>636</v>
      </c>
      <c r="F608" s="80">
        <v>1.6319999999999999</v>
      </c>
      <c r="G608" s="80">
        <v>2.4980000000000002</v>
      </c>
      <c r="H608" s="80">
        <v>0.86600000000000033</v>
      </c>
      <c r="I608" s="81">
        <v>4.5</v>
      </c>
      <c r="J608" s="82">
        <v>270</v>
      </c>
      <c r="K608" s="19">
        <f>SUM(H608*I608*J608*1.21)</f>
        <v>1273.1499000000006</v>
      </c>
      <c r="L608" s="188"/>
    </row>
    <row r="609" spans="1:13">
      <c r="A609" s="205"/>
      <c r="B609" s="761" t="s">
        <v>842</v>
      </c>
      <c r="C609" s="762"/>
      <c r="D609" s="763"/>
      <c r="E609" s="85"/>
      <c r="F609" s="80"/>
      <c r="G609" s="80"/>
      <c r="H609" s="86">
        <f>SUBTOTAL(9,H608)</f>
        <v>0.86600000000000033</v>
      </c>
      <c r="I609" s="81"/>
      <c r="J609" s="82"/>
      <c r="K609" s="20">
        <f>SUBTOTAL(9,K608)</f>
        <v>1273.1499000000006</v>
      </c>
      <c r="L609" s="170"/>
    </row>
    <row r="610" spans="1:13">
      <c r="A610" s="222">
        <v>152</v>
      </c>
      <c r="B610" s="14"/>
      <c r="C610" s="34" t="s">
        <v>637</v>
      </c>
      <c r="D610" s="14" t="s">
        <v>199</v>
      </c>
      <c r="E610" s="64" t="s">
        <v>638</v>
      </c>
      <c r="F610" s="65">
        <v>3</v>
      </c>
      <c r="G610" s="65">
        <v>7.5149999999999997</v>
      </c>
      <c r="H610" s="35">
        <f>G610-F610</f>
        <v>4.5149999999999997</v>
      </c>
      <c r="I610" s="134">
        <v>5.3</v>
      </c>
      <c r="J610" s="37">
        <v>480</v>
      </c>
      <c r="K610" s="19">
        <f>SUM(H610*I610*J610)</f>
        <v>11486.159999999998</v>
      </c>
      <c r="L610" s="188"/>
    </row>
    <row r="611" spans="1:13">
      <c r="A611" s="223"/>
      <c r="B611" s="790" t="s">
        <v>639</v>
      </c>
      <c r="C611" s="802"/>
      <c r="D611" s="803"/>
      <c r="E611" s="229"/>
      <c r="F611" s="65"/>
      <c r="G611" s="65"/>
      <c r="H611" s="38">
        <f>SUM(H610)</f>
        <v>4.5149999999999997</v>
      </c>
      <c r="I611" s="134"/>
      <c r="J611" s="37"/>
      <c r="K611" s="20">
        <f>SUM(K610)</f>
        <v>11486.159999999998</v>
      </c>
      <c r="L611" s="170"/>
    </row>
    <row r="612" spans="1:13" ht="15.75" customHeight="1">
      <c r="A612" s="222">
        <v>153</v>
      </c>
      <c r="B612" s="14"/>
      <c r="C612" s="34" t="s">
        <v>640</v>
      </c>
      <c r="D612" s="14" t="s">
        <v>194</v>
      </c>
      <c r="E612" s="378" t="s">
        <v>841</v>
      </c>
      <c r="F612" s="65">
        <v>4.3579999999999997</v>
      </c>
      <c r="G612" s="65">
        <v>4.5179999999999998</v>
      </c>
      <c r="H612" s="35">
        <f>G612-F612</f>
        <v>0.16000000000000014</v>
      </c>
      <c r="I612" s="134">
        <v>4.5</v>
      </c>
      <c r="J612" s="37">
        <v>750</v>
      </c>
      <c r="K612" s="19">
        <f>SUM(H612*I612*J612)</f>
        <v>540.00000000000045</v>
      </c>
      <c r="L612" s="188"/>
    </row>
    <row r="613" spans="1:13">
      <c r="A613" s="114"/>
      <c r="B613" s="14"/>
      <c r="C613" s="34" t="s">
        <v>640</v>
      </c>
      <c r="D613" s="14" t="s">
        <v>194</v>
      </c>
      <c r="E613" s="342"/>
      <c r="F613" s="65">
        <v>8.2720000000000002</v>
      </c>
      <c r="G613" s="65">
        <v>9.1460000000000008</v>
      </c>
      <c r="H613" s="35">
        <f>G613-F613</f>
        <v>0.87400000000000055</v>
      </c>
      <c r="I613" s="134">
        <v>4</v>
      </c>
      <c r="J613" s="37">
        <v>400</v>
      </c>
      <c r="K613" s="19">
        <f>SUM(H613*I613*J613)</f>
        <v>1398.400000000001</v>
      </c>
      <c r="L613" s="188"/>
    </row>
    <row r="614" spans="1:13">
      <c r="A614" s="223"/>
      <c r="B614" s="790" t="s">
        <v>641</v>
      </c>
      <c r="C614" s="802"/>
      <c r="D614" s="803"/>
      <c r="E614" s="227"/>
      <c r="F614" s="65"/>
      <c r="G614" s="65"/>
      <c r="H614" s="38">
        <f>SUM(H612:H613)</f>
        <v>1.0340000000000007</v>
      </c>
      <c r="I614" s="134"/>
      <c r="J614" s="37"/>
      <c r="K614" s="20">
        <f>SUBTOTAL(9,K612:K613)</f>
        <v>1938.4000000000015</v>
      </c>
      <c r="L614" s="170"/>
    </row>
    <row r="615" spans="1:13">
      <c r="A615" s="560">
        <v>154</v>
      </c>
      <c r="B615" s="192"/>
      <c r="C615" s="14" t="s">
        <v>625</v>
      </c>
      <c r="D615" s="192" t="s">
        <v>200</v>
      </c>
      <c r="E615" s="64" t="s">
        <v>626</v>
      </c>
      <c r="F615" s="65">
        <v>1.5369999999999999</v>
      </c>
      <c r="G615" s="65">
        <v>2.0499999999999998</v>
      </c>
      <c r="H615" s="193">
        <f>SUM(G615-F615)</f>
        <v>0.5129999999999999</v>
      </c>
      <c r="I615" s="105">
        <v>3.4</v>
      </c>
      <c r="J615" s="106">
        <v>800</v>
      </c>
      <c r="K615" s="19">
        <f>SUM(H615*I615*J615)</f>
        <v>1395.3599999999997</v>
      </c>
      <c r="L615" s="701"/>
      <c r="M615" s="219"/>
    </row>
    <row r="616" spans="1:13">
      <c r="A616" s="212"/>
      <c r="B616" s="568"/>
      <c r="C616" s="480"/>
      <c r="D616" s="568"/>
      <c r="E616" s="411"/>
      <c r="F616" s="312"/>
      <c r="G616" s="312"/>
      <c r="H616" s="390"/>
      <c r="I616" s="541"/>
      <c r="J616" s="542"/>
      <c r="K616" s="295"/>
      <c r="L616" s="188"/>
    </row>
    <row r="617" spans="1:13">
      <c r="A617" s="212"/>
      <c r="B617" s="844"/>
      <c r="C617" s="844"/>
      <c r="D617" s="844"/>
      <c r="E617" s="127"/>
      <c r="F617" s="128"/>
      <c r="G617" s="128"/>
      <c r="H617" s="202"/>
      <c r="I617" s="129"/>
      <c r="J617" s="130"/>
      <c r="K617" s="115"/>
      <c r="L617" s="217"/>
      <c r="M617" s="74"/>
    </row>
    <row r="618" spans="1:13" ht="15.75" thickBot="1">
      <c r="A618" s="839">
        <v>20</v>
      </c>
      <c r="B618" s="848"/>
      <c r="C618" s="848"/>
      <c r="D618" s="848"/>
      <c r="E618" s="848"/>
      <c r="F618" s="848"/>
      <c r="G618" s="848"/>
      <c r="H618" s="848"/>
      <c r="I618" s="848"/>
      <c r="J618" s="848"/>
      <c r="K618" s="848"/>
      <c r="L618" s="188"/>
    </row>
    <row r="619" spans="1:13" ht="36">
      <c r="A619" s="163" t="s">
        <v>164</v>
      </c>
      <c r="B619" s="164" t="s">
        <v>165</v>
      </c>
      <c r="C619" s="165" t="s">
        <v>166</v>
      </c>
      <c r="D619" s="166" t="s">
        <v>167</v>
      </c>
      <c r="E619" s="165" t="s">
        <v>168</v>
      </c>
      <c r="F619" s="807" t="s">
        <v>169</v>
      </c>
      <c r="G619" s="808"/>
      <c r="H619" s="167" t="s">
        <v>170</v>
      </c>
      <c r="I619" s="168" t="s">
        <v>171</v>
      </c>
      <c r="J619" s="169" t="s">
        <v>172</v>
      </c>
      <c r="K619" s="333" t="s">
        <v>173</v>
      </c>
      <c r="L619" s="170"/>
    </row>
    <row r="620" spans="1:13" ht="15.2" customHeight="1" thickBot="1">
      <c r="A620" s="171" t="s">
        <v>174</v>
      </c>
      <c r="B620" s="172"/>
      <c r="C620" s="173"/>
      <c r="D620" s="174"/>
      <c r="E620" s="175"/>
      <c r="F620" s="176" t="s">
        <v>175</v>
      </c>
      <c r="G620" s="177" t="s">
        <v>176</v>
      </c>
      <c r="H620" s="178" t="s">
        <v>177</v>
      </c>
      <c r="I620" s="179" t="s">
        <v>178</v>
      </c>
      <c r="J620" s="180" t="s">
        <v>179</v>
      </c>
      <c r="K620" s="334" t="s">
        <v>180</v>
      </c>
      <c r="L620" s="170"/>
    </row>
    <row r="621" spans="1:13" ht="4.1500000000000004" customHeight="1">
      <c r="A621" s="433"/>
      <c r="B621" s="182"/>
      <c r="C621" s="183"/>
      <c r="D621" s="182"/>
      <c r="E621" s="182"/>
      <c r="F621" s="185"/>
      <c r="G621" s="185"/>
      <c r="H621" s="185"/>
      <c r="I621" s="186"/>
      <c r="J621" s="183"/>
      <c r="K621" s="187"/>
      <c r="L621" s="170"/>
    </row>
    <row r="622" spans="1:13">
      <c r="A622" s="481"/>
      <c r="B622" s="192"/>
      <c r="C622" s="14" t="s">
        <v>625</v>
      </c>
      <c r="D622" s="192" t="s">
        <v>200</v>
      </c>
      <c r="E622" s="64" t="s">
        <v>626</v>
      </c>
      <c r="F622" s="65">
        <v>2.0499999999999998</v>
      </c>
      <c r="G622" s="65">
        <v>3.0680000000000001</v>
      </c>
      <c r="H622" s="193">
        <f>SUM(G622-F622)</f>
        <v>1.0180000000000002</v>
      </c>
      <c r="I622" s="105">
        <v>3.4</v>
      </c>
      <c r="J622" s="106">
        <v>400</v>
      </c>
      <c r="K622" s="19">
        <f>SUM(H622*I622*J622)</f>
        <v>1384.4800000000002</v>
      </c>
      <c r="L622" s="188"/>
    </row>
    <row r="623" spans="1:13">
      <c r="A623" s="479"/>
      <c r="B623" s="822" t="s">
        <v>843</v>
      </c>
      <c r="C623" s="823"/>
      <c r="D623" s="824"/>
      <c r="E623" s="67"/>
      <c r="F623" s="68"/>
      <c r="G623" s="68"/>
      <c r="H623" s="38">
        <f>SUM(H615:H622)</f>
        <v>1.5310000000000001</v>
      </c>
      <c r="I623" s="107"/>
      <c r="J623" s="108"/>
      <c r="K623" s="20">
        <f>SUM(K615:K622)</f>
        <v>2779.84</v>
      </c>
      <c r="L623" s="188"/>
    </row>
    <row r="624" spans="1:13">
      <c r="A624" s="470">
        <v>155</v>
      </c>
      <c r="B624" s="78"/>
      <c r="C624" s="77" t="s">
        <v>642</v>
      </c>
      <c r="D624" s="78" t="s">
        <v>187</v>
      </c>
      <c r="E624" s="85" t="s">
        <v>643</v>
      </c>
      <c r="F624" s="80">
        <v>0</v>
      </c>
      <c r="G624" s="80">
        <v>0.27900000000000003</v>
      </c>
      <c r="H624" s="80">
        <v>0.27900000000000003</v>
      </c>
      <c r="I624" s="81">
        <v>4.5999999999999996</v>
      </c>
      <c r="J624" s="82">
        <v>550</v>
      </c>
      <c r="K624" s="19">
        <f>SUM(H624*I624*J624*1.21)</f>
        <v>854.10270000000003</v>
      </c>
      <c r="L624" s="188"/>
    </row>
    <row r="625" spans="1:12">
      <c r="A625" s="100"/>
      <c r="B625" s="78"/>
      <c r="C625" s="77" t="s">
        <v>642</v>
      </c>
      <c r="D625" s="78" t="s">
        <v>187</v>
      </c>
      <c r="E625" s="91"/>
      <c r="F625" s="80">
        <v>0.27900000000000003</v>
      </c>
      <c r="G625" s="80">
        <v>1.2430000000000001</v>
      </c>
      <c r="H625" s="80">
        <v>0.96400000000000008</v>
      </c>
      <c r="I625" s="81">
        <v>4.5999999999999996</v>
      </c>
      <c r="J625" s="82">
        <v>270</v>
      </c>
      <c r="K625" s="19">
        <f>SUM(H625*I625*J625*1.21)</f>
        <v>1448.71848</v>
      </c>
      <c r="L625" s="188"/>
    </row>
    <row r="626" spans="1:12">
      <c r="A626" s="205"/>
      <c r="B626" s="761" t="s">
        <v>644</v>
      </c>
      <c r="C626" s="762"/>
      <c r="D626" s="763"/>
      <c r="E626" s="87"/>
      <c r="F626" s="88"/>
      <c r="G626" s="88"/>
      <c r="H626" s="86">
        <f>SUBTOTAL(9,H618:H625)</f>
        <v>3.7920000000000003</v>
      </c>
      <c r="I626" s="89"/>
      <c r="J626" s="90"/>
      <c r="K626" s="20">
        <f>SUBTOTAL(9,K618:K625)</f>
        <v>6467.1411800000005</v>
      </c>
      <c r="L626" s="217"/>
    </row>
    <row r="627" spans="1:12" ht="15" customHeight="1">
      <c r="A627" s="99">
        <v>156</v>
      </c>
      <c r="B627" s="78"/>
      <c r="C627" s="77" t="s">
        <v>645</v>
      </c>
      <c r="D627" s="78" t="s">
        <v>187</v>
      </c>
      <c r="E627" s="91" t="s">
        <v>646</v>
      </c>
      <c r="F627" s="80">
        <v>0.53</v>
      </c>
      <c r="G627" s="80">
        <v>1.774</v>
      </c>
      <c r="H627" s="80">
        <v>1.244</v>
      </c>
      <c r="I627" s="81">
        <v>4</v>
      </c>
      <c r="J627" s="82">
        <v>270</v>
      </c>
      <c r="K627" s="19">
        <f>SUM(H627*I627*J627*1.21)</f>
        <v>1625.6591999999998</v>
      </c>
      <c r="L627" s="170"/>
    </row>
    <row r="628" spans="1:12" ht="15" customHeight="1">
      <c r="A628" s="205"/>
      <c r="B628" s="761" t="s">
        <v>647</v>
      </c>
      <c r="C628" s="762"/>
      <c r="D628" s="763"/>
      <c r="E628" s="96"/>
      <c r="F628" s="80"/>
      <c r="G628" s="80"/>
      <c r="H628" s="86">
        <f>SUBTOTAL(9,H627:H627)</f>
        <v>1.244</v>
      </c>
      <c r="I628" s="81"/>
      <c r="J628" s="82"/>
      <c r="K628" s="20">
        <f>SUBTOTAL(9,K627:K627)</f>
        <v>1625.6591999999998</v>
      </c>
      <c r="L628" s="170"/>
    </row>
    <row r="629" spans="1:12" ht="15" customHeight="1">
      <c r="A629" s="211">
        <v>157</v>
      </c>
      <c r="B629" s="41"/>
      <c r="C629" s="41" t="s">
        <v>648</v>
      </c>
      <c r="D629" s="14" t="s">
        <v>182</v>
      </c>
      <c r="E629" s="31" t="s">
        <v>649</v>
      </c>
      <c r="F629" s="26">
        <v>0</v>
      </c>
      <c r="G629" s="26">
        <v>1.1739999999999999</v>
      </c>
      <c r="H629" s="26">
        <f>G629-F629</f>
        <v>1.1739999999999999</v>
      </c>
      <c r="I629" s="131">
        <v>6</v>
      </c>
      <c r="J629" s="41">
        <v>366</v>
      </c>
      <c r="K629" s="19">
        <f>SUM(H629*I629*J629)</f>
        <v>2578.1039999999998</v>
      </c>
      <c r="L629" s="170"/>
    </row>
    <row r="630" spans="1:12" ht="15" customHeight="1">
      <c r="A630" s="207"/>
      <c r="B630" s="816" t="s">
        <v>650</v>
      </c>
      <c r="C630" s="802"/>
      <c r="D630" s="817"/>
      <c r="E630" s="55"/>
      <c r="F630" s="29"/>
      <c r="G630" s="29"/>
      <c r="H630" s="29">
        <f>SUM(H629:H629)</f>
        <v>1.1739999999999999</v>
      </c>
      <c r="I630" s="142"/>
      <c r="J630" s="141"/>
      <c r="K630" s="20">
        <f>SUM(K629:K629)</f>
        <v>2578.1039999999998</v>
      </c>
      <c r="L630" s="170"/>
    </row>
    <row r="631" spans="1:12">
      <c r="A631" s="211">
        <v>158</v>
      </c>
      <c r="B631" s="141"/>
      <c r="C631" s="34" t="s">
        <v>651</v>
      </c>
      <c r="D631" s="14" t="s">
        <v>182</v>
      </c>
      <c r="E631" s="240" t="s">
        <v>652</v>
      </c>
      <c r="F631" s="65">
        <v>1.1579999999999999</v>
      </c>
      <c r="G631" s="65">
        <v>1.609</v>
      </c>
      <c r="H631" s="35">
        <f>G631-F631</f>
        <v>0.45100000000000007</v>
      </c>
      <c r="I631" s="36">
        <v>3.9</v>
      </c>
      <c r="J631" s="37">
        <v>294</v>
      </c>
      <c r="K631" s="19">
        <f>SUM(H631*I631*J631)</f>
        <v>517.11660000000006</v>
      </c>
      <c r="L631" s="188"/>
    </row>
    <row r="632" spans="1:12">
      <c r="A632" s="206"/>
      <c r="B632" s="141"/>
      <c r="C632" s="34" t="s">
        <v>651</v>
      </c>
      <c r="D632" s="14" t="s">
        <v>182</v>
      </c>
      <c r="E632" s="240" t="s">
        <v>653</v>
      </c>
      <c r="F632" s="65">
        <v>1.609</v>
      </c>
      <c r="G632" s="65">
        <v>2</v>
      </c>
      <c r="H632" s="35">
        <f>G632-F632</f>
        <v>0.39100000000000001</v>
      </c>
      <c r="I632" s="36">
        <v>3.9</v>
      </c>
      <c r="J632" s="37">
        <v>898</v>
      </c>
      <c r="K632" s="19">
        <f>SUM(H632*I632*J632)</f>
        <v>1369.3601999999998</v>
      </c>
      <c r="L632" s="188"/>
    </row>
    <row r="633" spans="1:12">
      <c r="A633" s="114"/>
      <c r="B633" s="14"/>
      <c r="C633" s="34" t="s">
        <v>651</v>
      </c>
      <c r="D633" s="14" t="s">
        <v>182</v>
      </c>
      <c r="E633" s="64" t="s">
        <v>654</v>
      </c>
      <c r="F633" s="65">
        <v>2</v>
      </c>
      <c r="G633" s="65">
        <v>2.3540000000000001</v>
      </c>
      <c r="H633" s="35">
        <f>G633-F633</f>
        <v>0.35400000000000009</v>
      </c>
      <c r="I633" s="36">
        <v>3.9</v>
      </c>
      <c r="J633" s="37">
        <v>294</v>
      </c>
      <c r="K633" s="19">
        <f>SUM(H633*I633*J633)</f>
        <v>405.89640000000009</v>
      </c>
      <c r="L633" s="188"/>
    </row>
    <row r="634" spans="1:12">
      <c r="A634" s="223"/>
      <c r="B634" s="790" t="s">
        <v>655</v>
      </c>
      <c r="C634" s="802"/>
      <c r="D634" s="803"/>
      <c r="E634" s="229"/>
      <c r="F634" s="68"/>
      <c r="G634" s="68"/>
      <c r="H634" s="38">
        <f>SUM(H633)</f>
        <v>0.35400000000000009</v>
      </c>
      <c r="I634" s="39"/>
      <c r="J634" s="40"/>
      <c r="K634" s="20">
        <f>SUM(K631:K633)</f>
        <v>2292.3732</v>
      </c>
      <c r="L634" s="170"/>
    </row>
    <row r="635" spans="1:12">
      <c r="A635" s="222">
        <v>159</v>
      </c>
      <c r="B635" s="14"/>
      <c r="C635" s="34" t="s">
        <v>656</v>
      </c>
      <c r="D635" s="14" t="s">
        <v>194</v>
      </c>
      <c r="E635" s="64" t="s">
        <v>657</v>
      </c>
      <c r="F635" s="65">
        <v>0</v>
      </c>
      <c r="G635" s="65">
        <v>3.3000000000000002E-2</v>
      </c>
      <c r="H635" s="35">
        <f>G635-F635</f>
        <v>3.3000000000000002E-2</v>
      </c>
      <c r="I635" s="134">
        <v>4.5</v>
      </c>
      <c r="J635" s="37">
        <v>750</v>
      </c>
      <c r="K635" s="19">
        <f>SUM(H635*I635*J635)</f>
        <v>111.37500000000001</v>
      </c>
      <c r="L635" s="188"/>
    </row>
    <row r="636" spans="1:12">
      <c r="A636" s="114"/>
      <c r="B636" s="14"/>
      <c r="C636" s="34" t="s">
        <v>656</v>
      </c>
      <c r="D636" s="14" t="s">
        <v>194</v>
      </c>
      <c r="E636" s="227"/>
      <c r="F636" s="65">
        <v>0.25900000000000001</v>
      </c>
      <c r="G636" s="65">
        <v>1.4379999999999999</v>
      </c>
      <c r="H636" s="35">
        <f>G636-F636</f>
        <v>1.1789999999999998</v>
      </c>
      <c r="I636" s="134">
        <v>4.5</v>
      </c>
      <c r="J636" s="37">
        <v>750</v>
      </c>
      <c r="K636" s="19">
        <f>SUM(H636*I636*J636)</f>
        <v>3979.1249999999995</v>
      </c>
      <c r="L636" s="188"/>
    </row>
    <row r="637" spans="1:12">
      <c r="A637" s="114"/>
      <c r="B637" s="14"/>
      <c r="C637" s="34" t="s">
        <v>656</v>
      </c>
      <c r="D637" s="14" t="s">
        <v>194</v>
      </c>
      <c r="E637" s="342"/>
      <c r="F637" s="65">
        <v>1.4379999999999999</v>
      </c>
      <c r="G637" s="65">
        <v>2.3199999999999998</v>
      </c>
      <c r="H637" s="35">
        <f>G637-F637</f>
        <v>0.8819999999999999</v>
      </c>
      <c r="I637" s="134">
        <v>4.5</v>
      </c>
      <c r="J637" s="37">
        <v>400</v>
      </c>
      <c r="K637" s="19">
        <f>SUM(H637*I637*J637)</f>
        <v>1587.5999999999997</v>
      </c>
      <c r="L637" s="188"/>
    </row>
    <row r="638" spans="1:12">
      <c r="A638" s="223"/>
      <c r="B638" s="790" t="s">
        <v>658</v>
      </c>
      <c r="C638" s="802"/>
      <c r="D638" s="803"/>
      <c r="E638" s="227"/>
      <c r="F638" s="65"/>
      <c r="G638" s="65"/>
      <c r="H638" s="38">
        <f>SUM(H635:H637)</f>
        <v>2.0939999999999994</v>
      </c>
      <c r="I638" s="134"/>
      <c r="J638" s="37"/>
      <c r="K638" s="20">
        <f>SUBTOTAL(9,K635:K637)</f>
        <v>5678.0999999999995</v>
      </c>
      <c r="L638" s="170"/>
    </row>
    <row r="639" spans="1:12">
      <c r="A639" s="222">
        <v>160</v>
      </c>
      <c r="B639" s="14"/>
      <c r="C639" s="34" t="s">
        <v>659</v>
      </c>
      <c r="D639" s="14" t="s">
        <v>194</v>
      </c>
      <c r="E639" s="240" t="s">
        <v>660</v>
      </c>
      <c r="F639" s="65">
        <v>1.7110000000000001</v>
      </c>
      <c r="G639" s="65">
        <v>2.8889999999999998</v>
      </c>
      <c r="H639" s="35">
        <f>G639-F639</f>
        <v>1.1779999999999997</v>
      </c>
      <c r="I639" s="134">
        <v>5.4</v>
      </c>
      <c r="J639" s="37">
        <v>500</v>
      </c>
      <c r="K639" s="19">
        <f>SUM(H639*I639*J639)</f>
        <v>3180.5999999999995</v>
      </c>
      <c r="L639" s="188"/>
    </row>
    <row r="640" spans="1:12">
      <c r="A640" s="114"/>
      <c r="B640" s="125"/>
      <c r="C640" s="34" t="s">
        <v>659</v>
      </c>
      <c r="D640" s="14" t="s">
        <v>194</v>
      </c>
      <c r="E640" s="240" t="s">
        <v>58</v>
      </c>
      <c r="F640" s="65">
        <v>3.8</v>
      </c>
      <c r="G640" s="65">
        <v>5.5549999999999997</v>
      </c>
      <c r="H640" s="35">
        <f>G640-F640</f>
        <v>1.7549999999999999</v>
      </c>
      <c r="I640" s="134">
        <v>5.4</v>
      </c>
      <c r="J640" s="37">
        <v>500</v>
      </c>
      <c r="K640" s="19">
        <f>SUM(H640*I640*J640)</f>
        <v>4738.5</v>
      </c>
      <c r="L640" s="438"/>
    </row>
    <row r="641" spans="1:13">
      <c r="A641" s="223"/>
      <c r="B641" s="790" t="s">
        <v>661</v>
      </c>
      <c r="C641" s="802"/>
      <c r="D641" s="803"/>
      <c r="E641" s="227"/>
      <c r="F641" s="65"/>
      <c r="G641" s="65"/>
      <c r="H641" s="38">
        <f>SUM(H639:H639)</f>
        <v>1.1779999999999997</v>
      </c>
      <c r="I641" s="134"/>
      <c r="J641" s="37"/>
      <c r="K641" s="20">
        <f>SUBTOTAL(9,K639:K639)</f>
        <v>3180.5999999999995</v>
      </c>
      <c r="L641" s="170"/>
    </row>
    <row r="642" spans="1:13">
      <c r="A642" s="222">
        <v>161</v>
      </c>
      <c r="B642" s="14"/>
      <c r="C642" s="34" t="s">
        <v>662</v>
      </c>
      <c r="D642" s="14" t="s">
        <v>194</v>
      </c>
      <c r="E642" s="240" t="s">
        <v>663</v>
      </c>
      <c r="F642" s="65">
        <v>0</v>
      </c>
      <c r="G642" s="65">
        <v>0.873</v>
      </c>
      <c r="H642" s="35">
        <f>G642-F642</f>
        <v>0.873</v>
      </c>
      <c r="I642" s="134">
        <v>4.5</v>
      </c>
      <c r="J642" s="37">
        <v>500</v>
      </c>
      <c r="K642" s="19">
        <f>SUM(H642*I642*J642)</f>
        <v>1964.25</v>
      </c>
      <c r="L642" s="188"/>
    </row>
    <row r="643" spans="1:13">
      <c r="A643" s="223"/>
      <c r="B643" s="790" t="s">
        <v>664</v>
      </c>
      <c r="C643" s="802"/>
      <c r="D643" s="803"/>
      <c r="E643" s="227"/>
      <c r="F643" s="65"/>
      <c r="G643" s="65"/>
      <c r="H643" s="38">
        <f>SUM(H642:H642)</f>
        <v>0.873</v>
      </c>
      <c r="I643" s="134"/>
      <c r="J643" s="37"/>
      <c r="K643" s="20">
        <f>SUBTOTAL(9,K642:K642)</f>
        <v>1964.25</v>
      </c>
      <c r="L643" s="170"/>
    </row>
    <row r="644" spans="1:13">
      <c r="A644" s="99">
        <v>162</v>
      </c>
      <c r="B644" s="78"/>
      <c r="C644" s="77" t="s">
        <v>487</v>
      </c>
      <c r="D644" s="78" t="s">
        <v>187</v>
      </c>
      <c r="E644" s="79" t="s">
        <v>665</v>
      </c>
      <c r="F644" s="80">
        <v>0</v>
      </c>
      <c r="G644" s="80">
        <v>1.276</v>
      </c>
      <c r="H644" s="80">
        <v>1.276</v>
      </c>
      <c r="I644" s="81">
        <v>4.3</v>
      </c>
      <c r="J644" s="82">
        <v>270</v>
      </c>
      <c r="K644" s="19">
        <f>SUM(H644*I644*J644*1.21)</f>
        <v>1792.5375599999998</v>
      </c>
      <c r="L644" s="188"/>
    </row>
    <row r="645" spans="1:13">
      <c r="A645" s="100"/>
      <c r="B645" s="78"/>
      <c r="C645" s="77" t="s">
        <v>487</v>
      </c>
      <c r="D645" s="78" t="s">
        <v>187</v>
      </c>
      <c r="E645" s="85"/>
      <c r="F645" s="80">
        <v>2.0169999999999999</v>
      </c>
      <c r="G645" s="80">
        <v>2.0720000000000001</v>
      </c>
      <c r="H645" s="80">
        <v>5.500000000000016E-2</v>
      </c>
      <c r="I645" s="81">
        <v>4.3</v>
      </c>
      <c r="J645" s="82">
        <v>270</v>
      </c>
      <c r="K645" s="19">
        <f>SUM(H645*I645*J645*1.21)</f>
        <v>77.264550000000213</v>
      </c>
      <c r="L645" s="188"/>
    </row>
    <row r="646" spans="1:13">
      <c r="A646" s="205"/>
      <c r="B646" s="761" t="s">
        <v>666</v>
      </c>
      <c r="C646" s="762"/>
      <c r="D646" s="763"/>
      <c r="E646" s="140"/>
      <c r="F646" s="88"/>
      <c r="G646" s="88"/>
      <c r="H646" s="86">
        <f>SUBTOTAL(9,H644:H645)</f>
        <v>1.3310000000000002</v>
      </c>
      <c r="I646" s="89"/>
      <c r="J646" s="90"/>
      <c r="K646" s="20">
        <f>SUBTOTAL(9,K644:K645)</f>
        <v>1869.8021100000001</v>
      </c>
      <c r="L646" s="170"/>
    </row>
    <row r="647" spans="1:13">
      <c r="A647" s="222">
        <v>163</v>
      </c>
      <c r="B647" s="27"/>
      <c r="C647" s="34" t="s">
        <v>667</v>
      </c>
      <c r="D647" s="14" t="s">
        <v>182</v>
      </c>
      <c r="E647" s="64" t="s">
        <v>668</v>
      </c>
      <c r="F647" s="65">
        <v>2.2650000000000001</v>
      </c>
      <c r="G647" s="65">
        <v>3.09</v>
      </c>
      <c r="H647" s="35">
        <f>G647-F647</f>
        <v>0.82499999999999973</v>
      </c>
      <c r="I647" s="36">
        <v>4.5</v>
      </c>
      <c r="J647" s="37">
        <v>329</v>
      </c>
      <c r="K647" s="19">
        <f>SUM(H647*I647*J647)</f>
        <v>1221.4124999999995</v>
      </c>
      <c r="L647" s="188"/>
    </row>
    <row r="648" spans="1:13">
      <c r="A648" s="114"/>
      <c r="B648" s="14"/>
      <c r="C648" s="34" t="s">
        <v>667</v>
      </c>
      <c r="D648" s="14" t="s">
        <v>182</v>
      </c>
      <c r="E648" s="64" t="s">
        <v>669</v>
      </c>
      <c r="F648" s="65">
        <v>3.09</v>
      </c>
      <c r="G648" s="65">
        <v>3.2429999999999999</v>
      </c>
      <c r="H648" s="35">
        <f>G648-F648</f>
        <v>0.15300000000000002</v>
      </c>
      <c r="I648" s="36">
        <v>4.5</v>
      </c>
      <c r="J648" s="37">
        <v>898</v>
      </c>
      <c r="K648" s="19">
        <f>SUM(H648*I648*J648)</f>
        <v>618.27300000000014</v>
      </c>
      <c r="L648" s="188"/>
    </row>
    <row r="649" spans="1:13">
      <c r="A649" s="223"/>
      <c r="B649" s="790" t="s">
        <v>670</v>
      </c>
      <c r="C649" s="802"/>
      <c r="D649" s="803"/>
      <c r="E649" s="229"/>
      <c r="F649" s="68"/>
      <c r="G649" s="68"/>
      <c r="H649" s="38">
        <f>SUM(H648:H648)</f>
        <v>0.15300000000000002</v>
      </c>
      <c r="I649" s="39"/>
      <c r="J649" s="40"/>
      <c r="K649" s="20">
        <f>SUM(K647:K648)</f>
        <v>1839.6854999999996</v>
      </c>
      <c r="L649" s="170"/>
    </row>
    <row r="650" spans="1:13">
      <c r="A650" s="222">
        <v>164</v>
      </c>
      <c r="B650" s="14"/>
      <c r="C650" s="34" t="s">
        <v>671</v>
      </c>
      <c r="D650" s="14" t="s">
        <v>194</v>
      </c>
      <c r="E650" s="240" t="s">
        <v>672</v>
      </c>
      <c r="F650" s="65">
        <v>0</v>
      </c>
      <c r="G650" s="65">
        <v>1.284</v>
      </c>
      <c r="H650" s="35">
        <f>G650-F650</f>
        <v>1.284</v>
      </c>
      <c r="I650" s="134">
        <v>4</v>
      </c>
      <c r="J650" s="37">
        <v>400</v>
      </c>
      <c r="K650" s="19">
        <f>SUM(H650*I650*J650)</f>
        <v>2054.4</v>
      </c>
      <c r="L650" s="170"/>
    </row>
    <row r="651" spans="1:13">
      <c r="A651" s="223"/>
      <c r="B651" s="790" t="s">
        <v>673</v>
      </c>
      <c r="C651" s="802"/>
      <c r="D651" s="803"/>
      <c r="E651" s="227"/>
      <c r="F651" s="65"/>
      <c r="G651" s="65"/>
      <c r="H651" s="38">
        <f>SUM(H650:H650)</f>
        <v>1.284</v>
      </c>
      <c r="I651" s="134"/>
      <c r="J651" s="37"/>
      <c r="K651" s="20">
        <f>SUBTOTAL(9,K650:K650)</f>
        <v>2054.4</v>
      </c>
      <c r="L651" s="217"/>
      <c r="M651" s="219"/>
    </row>
    <row r="652" spans="1:13">
      <c r="A652" s="389"/>
      <c r="B652" s="480"/>
      <c r="C652" s="294"/>
      <c r="D652" s="480"/>
      <c r="E652" s="343"/>
      <c r="F652" s="312"/>
      <c r="G652" s="312"/>
      <c r="H652" s="390"/>
      <c r="I652" s="394"/>
      <c r="J652" s="325"/>
      <c r="K652" s="295"/>
      <c r="L652" s="188"/>
    </row>
    <row r="653" spans="1:13" ht="15.75" thickBot="1">
      <c r="A653" s="837">
        <v>21</v>
      </c>
      <c r="B653" s="848"/>
      <c r="C653" s="848"/>
      <c r="D653" s="848"/>
      <c r="E653" s="848"/>
      <c r="F653" s="848"/>
      <c r="G653" s="848"/>
      <c r="H653" s="848"/>
      <c r="I653" s="848"/>
      <c r="J653" s="848"/>
      <c r="K653" s="848"/>
      <c r="L653" s="217"/>
    </row>
    <row r="654" spans="1:13" ht="36">
      <c r="A654" s="163" t="s">
        <v>164</v>
      </c>
      <c r="B654" s="164" t="s">
        <v>165</v>
      </c>
      <c r="C654" s="165" t="s">
        <v>166</v>
      </c>
      <c r="D654" s="166" t="s">
        <v>167</v>
      </c>
      <c r="E654" s="165" t="s">
        <v>168</v>
      </c>
      <c r="F654" s="807" t="s">
        <v>169</v>
      </c>
      <c r="G654" s="808"/>
      <c r="H654" s="167" t="s">
        <v>170</v>
      </c>
      <c r="I654" s="168" t="s">
        <v>171</v>
      </c>
      <c r="J654" s="169" t="s">
        <v>172</v>
      </c>
      <c r="K654" s="333" t="s">
        <v>173</v>
      </c>
      <c r="L654" s="170"/>
    </row>
    <row r="655" spans="1:13" ht="15.2" customHeight="1" thickBot="1">
      <c r="A655" s="171" t="s">
        <v>174</v>
      </c>
      <c r="B655" s="172"/>
      <c r="C655" s="173"/>
      <c r="D655" s="174"/>
      <c r="E655" s="175"/>
      <c r="F655" s="176" t="s">
        <v>175</v>
      </c>
      <c r="G655" s="177" t="s">
        <v>176</v>
      </c>
      <c r="H655" s="178" t="s">
        <v>177</v>
      </c>
      <c r="I655" s="179" t="s">
        <v>178</v>
      </c>
      <c r="J655" s="180" t="s">
        <v>179</v>
      </c>
      <c r="K655" s="334" t="s">
        <v>180</v>
      </c>
      <c r="L655" s="170"/>
    </row>
    <row r="656" spans="1:13" ht="4.1500000000000004" customHeight="1">
      <c r="A656" s="433"/>
      <c r="B656" s="182"/>
      <c r="C656" s="183"/>
      <c r="D656" s="182"/>
      <c r="E656" s="182"/>
      <c r="F656" s="185"/>
      <c r="G656" s="185"/>
      <c r="H656" s="185"/>
      <c r="I656" s="186"/>
      <c r="J656" s="183"/>
      <c r="K656" s="187"/>
      <c r="L656" s="170"/>
    </row>
    <row r="657" spans="1:12" ht="15" customHeight="1">
      <c r="A657" s="478">
        <v>165</v>
      </c>
      <c r="B657" s="14"/>
      <c r="C657" s="34" t="s">
        <v>674</v>
      </c>
      <c r="D657" s="14" t="s">
        <v>182</v>
      </c>
      <c r="E657" s="342" t="s">
        <v>675</v>
      </c>
      <c r="F657" s="65">
        <v>9.92</v>
      </c>
      <c r="G657" s="65">
        <v>12.33</v>
      </c>
      <c r="H657" s="35">
        <f>G657-F657</f>
        <v>2.41</v>
      </c>
      <c r="I657" s="36">
        <v>4.5999999999999996</v>
      </c>
      <c r="J657" s="37">
        <v>270</v>
      </c>
      <c r="K657" s="19">
        <f>SUM(H657*I657*J657)</f>
        <v>2993.2200000000003</v>
      </c>
      <c r="L657" s="170"/>
    </row>
    <row r="658" spans="1:12" ht="15" customHeight="1">
      <c r="A658" s="479"/>
      <c r="B658" s="813" t="s">
        <v>341</v>
      </c>
      <c r="C658" s="814"/>
      <c r="D658" s="815"/>
      <c r="E658" s="227"/>
      <c r="F658" s="68"/>
      <c r="G658" s="68"/>
      <c r="H658" s="38">
        <f>SUM(H657:H657)</f>
        <v>2.41</v>
      </c>
      <c r="I658" s="39"/>
      <c r="J658" s="40"/>
      <c r="K658" s="20">
        <f>SUM(K657:K657)</f>
        <v>2993.2200000000003</v>
      </c>
      <c r="L658" s="170"/>
    </row>
    <row r="659" spans="1:12">
      <c r="A659" s="222">
        <v>166</v>
      </c>
      <c r="B659" s="14"/>
      <c r="C659" s="34" t="s">
        <v>676</v>
      </c>
      <c r="D659" s="14" t="s">
        <v>182</v>
      </c>
      <c r="E659" s="64" t="s">
        <v>677</v>
      </c>
      <c r="F659" s="65">
        <v>0</v>
      </c>
      <c r="G659" s="65">
        <v>1.615</v>
      </c>
      <c r="H659" s="35">
        <f>G659-F659</f>
        <v>1.615</v>
      </c>
      <c r="I659" s="36">
        <v>3.8</v>
      </c>
      <c r="J659" s="37">
        <v>329</v>
      </c>
      <c r="K659" s="19">
        <f>SUM(H659*I659*J659)</f>
        <v>2019.0729999999999</v>
      </c>
      <c r="L659" s="188"/>
    </row>
    <row r="660" spans="1:12">
      <c r="A660" s="114"/>
      <c r="B660" s="14"/>
      <c r="C660" s="34" t="s">
        <v>676</v>
      </c>
      <c r="D660" s="14" t="s">
        <v>182</v>
      </c>
      <c r="E660" s="227" t="s">
        <v>678</v>
      </c>
      <c r="F660" s="65">
        <v>1.615</v>
      </c>
      <c r="G660" s="65">
        <v>1.72</v>
      </c>
      <c r="H660" s="35">
        <f>G660-F660</f>
        <v>0.10499999999999998</v>
      </c>
      <c r="I660" s="36">
        <v>3.5</v>
      </c>
      <c r="J660" s="37">
        <v>855</v>
      </c>
      <c r="K660" s="19">
        <f>SUM(H660*I660*J660)</f>
        <v>314.21249999999992</v>
      </c>
      <c r="L660" s="188"/>
    </row>
    <row r="661" spans="1:12">
      <c r="A661" s="223"/>
      <c r="B661" s="790" t="s">
        <v>679</v>
      </c>
      <c r="C661" s="802"/>
      <c r="D661" s="803"/>
      <c r="E661" s="342"/>
      <c r="F661" s="68"/>
      <c r="G661" s="68"/>
      <c r="H661" s="38">
        <f>SUM(H659:H660)</f>
        <v>1.72</v>
      </c>
      <c r="I661" s="39"/>
      <c r="J661" s="40"/>
      <c r="K661" s="20">
        <f>SUM(K659:K660)</f>
        <v>2333.2855</v>
      </c>
      <c r="L661" s="170"/>
    </row>
    <row r="662" spans="1:12">
      <c r="A662" s="211">
        <v>167</v>
      </c>
      <c r="B662" s="41"/>
      <c r="C662" s="41" t="s">
        <v>680</v>
      </c>
      <c r="D662" s="14" t="s">
        <v>182</v>
      </c>
      <c r="E662" s="31" t="s">
        <v>681</v>
      </c>
      <c r="F662" s="26">
        <v>0</v>
      </c>
      <c r="G662" s="26">
        <v>1.56</v>
      </c>
      <c r="H662" s="26">
        <f>G662-F662</f>
        <v>1.56</v>
      </c>
      <c r="I662" s="131">
        <v>5.3</v>
      </c>
      <c r="J662" s="41">
        <v>329</v>
      </c>
      <c r="K662" s="19">
        <f>SUM(H662*I662*J662)</f>
        <v>2720.172</v>
      </c>
      <c r="L662" s="188"/>
    </row>
    <row r="663" spans="1:12">
      <c r="A663" s="206"/>
      <c r="B663" s="41"/>
      <c r="C663" s="41" t="s">
        <v>680</v>
      </c>
      <c r="D663" s="14" t="s">
        <v>182</v>
      </c>
      <c r="E663" s="31" t="s">
        <v>682</v>
      </c>
      <c r="F663" s="26">
        <v>1.56</v>
      </c>
      <c r="G663" s="26">
        <v>1.6359999999999999</v>
      </c>
      <c r="H663" s="26">
        <f>G663-F663</f>
        <v>7.5999999999999845E-2</v>
      </c>
      <c r="I663" s="131">
        <v>4.5</v>
      </c>
      <c r="J663" s="41">
        <v>855</v>
      </c>
      <c r="K663" s="19">
        <f>SUM(H663*I663*J663)</f>
        <v>292.4099999999994</v>
      </c>
      <c r="L663" s="188"/>
    </row>
    <row r="664" spans="1:12">
      <c r="A664" s="207"/>
      <c r="B664" s="816" t="s">
        <v>683</v>
      </c>
      <c r="C664" s="802"/>
      <c r="D664" s="817"/>
      <c r="E664" s="55"/>
      <c r="F664" s="29"/>
      <c r="G664" s="29"/>
      <c r="H664" s="29">
        <f>SUM(H662:H663)</f>
        <v>1.6359999999999999</v>
      </c>
      <c r="I664" s="142"/>
      <c r="J664" s="141"/>
      <c r="K664" s="20">
        <f>SUM(K662:K663)</f>
        <v>3012.5819999999994</v>
      </c>
      <c r="L664" s="170"/>
    </row>
    <row r="665" spans="1:12">
      <c r="A665" s="222">
        <v>168</v>
      </c>
      <c r="B665" s="14"/>
      <c r="C665" s="34" t="s">
        <v>684</v>
      </c>
      <c r="D665" s="14" t="s">
        <v>194</v>
      </c>
      <c r="E665" s="240" t="s">
        <v>685</v>
      </c>
      <c r="F665" s="65">
        <v>0</v>
      </c>
      <c r="G665" s="65">
        <v>3.1E-2</v>
      </c>
      <c r="H665" s="35">
        <f>G665-F665</f>
        <v>3.1E-2</v>
      </c>
      <c r="I665" s="134">
        <v>5</v>
      </c>
      <c r="J665" s="37">
        <v>500</v>
      </c>
      <c r="K665" s="19">
        <f>SUM(H665*I665*J665)</f>
        <v>77.5</v>
      </c>
      <c r="L665" s="188"/>
    </row>
    <row r="666" spans="1:12">
      <c r="A666" s="223"/>
      <c r="B666" s="790" t="s">
        <v>686</v>
      </c>
      <c r="C666" s="802"/>
      <c r="D666" s="803"/>
      <c r="E666" s="227"/>
      <c r="F666" s="65"/>
      <c r="G666" s="65"/>
      <c r="H666" s="38">
        <f>SUM(H665:H665)</f>
        <v>3.1E-2</v>
      </c>
      <c r="I666" s="134"/>
      <c r="J666" s="37"/>
      <c r="K666" s="20">
        <f>SUBTOTAL(9,K665:K665)</f>
        <v>77.5</v>
      </c>
      <c r="L666" s="170"/>
    </row>
    <row r="667" spans="1:12">
      <c r="A667" s="222">
        <v>169</v>
      </c>
      <c r="B667" s="14"/>
      <c r="C667" s="34" t="s">
        <v>687</v>
      </c>
      <c r="D667" s="14" t="s">
        <v>194</v>
      </c>
      <c r="E667" s="240" t="s">
        <v>688</v>
      </c>
      <c r="F667" s="65">
        <v>2.5459999999999998</v>
      </c>
      <c r="G667" s="65">
        <v>2.8119999999999998</v>
      </c>
      <c r="H667" s="35">
        <f>G667-F667</f>
        <v>0.26600000000000001</v>
      </c>
      <c r="I667" s="134">
        <v>4.5</v>
      </c>
      <c r="J667" s="37">
        <v>750</v>
      </c>
      <c r="K667" s="19">
        <f>SUM(H667*I667*J667)</f>
        <v>897.75</v>
      </c>
      <c r="L667" s="188"/>
    </row>
    <row r="668" spans="1:12">
      <c r="A668" s="223"/>
      <c r="B668" s="790" t="s">
        <v>689</v>
      </c>
      <c r="C668" s="802"/>
      <c r="D668" s="803"/>
      <c r="E668" s="227"/>
      <c r="F668" s="65"/>
      <c r="G668" s="65"/>
      <c r="H668" s="38">
        <f>SUM(H667:H667)</f>
        <v>0.26600000000000001</v>
      </c>
      <c r="I668" s="134"/>
      <c r="J668" s="37"/>
      <c r="K668" s="20">
        <f>SUBTOTAL(9,K667:K667)</f>
        <v>897.75</v>
      </c>
      <c r="L668" s="170"/>
    </row>
    <row r="669" spans="1:12">
      <c r="A669" s="222">
        <v>170</v>
      </c>
      <c r="B669" s="14"/>
      <c r="C669" s="34" t="s">
        <v>690</v>
      </c>
      <c r="D669" s="14" t="s">
        <v>199</v>
      </c>
      <c r="E669" s="64" t="s">
        <v>691</v>
      </c>
      <c r="F669" s="65">
        <v>0.83</v>
      </c>
      <c r="G669" s="65">
        <v>4.2460000000000004</v>
      </c>
      <c r="H669" s="35">
        <f>G669-F669</f>
        <v>3.4160000000000004</v>
      </c>
      <c r="I669" s="134">
        <v>4.8</v>
      </c>
      <c r="J669" s="37">
        <v>480</v>
      </c>
      <c r="K669" s="19">
        <f>SUM(H669*I669*J669)</f>
        <v>7870.4640000000009</v>
      </c>
      <c r="L669" s="188"/>
    </row>
    <row r="670" spans="1:12">
      <c r="A670" s="223"/>
      <c r="B670" s="790" t="s">
        <v>692</v>
      </c>
      <c r="C670" s="802"/>
      <c r="D670" s="803"/>
      <c r="E670" s="229"/>
      <c r="F670" s="65"/>
      <c r="G670" s="65"/>
      <c r="H670" s="38">
        <f>SUM(H669)</f>
        <v>3.4160000000000004</v>
      </c>
      <c r="I670" s="134"/>
      <c r="J670" s="37"/>
      <c r="K670" s="20">
        <f>SUM(K669)</f>
        <v>7870.4640000000009</v>
      </c>
      <c r="L670" s="170"/>
    </row>
    <row r="671" spans="1:12">
      <c r="A671" s="820">
        <v>171</v>
      </c>
      <c r="B671" s="192"/>
      <c r="C671" s="66" t="s">
        <v>693</v>
      </c>
      <c r="D671" s="60" t="s">
        <v>200</v>
      </c>
      <c r="E671" s="64" t="s">
        <v>694</v>
      </c>
      <c r="F671" s="65">
        <v>8.7089999999999996</v>
      </c>
      <c r="G671" s="65">
        <v>9.8279999999999994</v>
      </c>
      <c r="H671" s="35">
        <f>SUM(G671-F671)</f>
        <v>1.1189999999999998</v>
      </c>
      <c r="I671" s="134">
        <v>3.7</v>
      </c>
      <c r="J671" s="106">
        <v>500</v>
      </c>
      <c r="K671" s="19">
        <f>SUM(H671*I671*J671)</f>
        <v>2070.1499999999996</v>
      </c>
      <c r="L671" s="170"/>
    </row>
    <row r="672" spans="1:12">
      <c r="A672" s="821"/>
      <c r="B672" s="822" t="s">
        <v>846</v>
      </c>
      <c r="C672" s="823"/>
      <c r="D672" s="824"/>
      <c r="E672" s="67"/>
      <c r="F672" s="68"/>
      <c r="G672" s="68"/>
      <c r="H672" s="38">
        <f>SUM(H671)</f>
        <v>1.1189999999999998</v>
      </c>
      <c r="I672" s="135"/>
      <c r="J672" s="108"/>
      <c r="K672" s="20">
        <f>SUM(K671)</f>
        <v>2070.1499999999996</v>
      </c>
      <c r="L672" s="170"/>
    </row>
    <row r="673" spans="1:13">
      <c r="A673" s="827">
        <v>172</v>
      </c>
      <c r="B673" s="110"/>
      <c r="C673" s="110" t="s">
        <v>844</v>
      </c>
      <c r="D673" s="110" t="s">
        <v>231</v>
      </c>
      <c r="E673" s="376" t="s">
        <v>695</v>
      </c>
      <c r="F673" s="242">
        <v>0</v>
      </c>
      <c r="G673" s="65">
        <v>0.33</v>
      </c>
      <c r="H673" s="35">
        <f>G673-F673</f>
        <v>0.33</v>
      </c>
      <c r="I673" s="134">
        <v>5.4757174392935983</v>
      </c>
      <c r="J673" s="37">
        <v>750</v>
      </c>
      <c r="K673" s="19">
        <f>SUM(H673*I673*J673)</f>
        <v>1355.2400662251655</v>
      </c>
      <c r="L673" s="170"/>
    </row>
    <row r="674" spans="1:13">
      <c r="A674" s="828">
        <v>41</v>
      </c>
      <c r="B674" s="254"/>
      <c r="C674" s="110" t="s">
        <v>844</v>
      </c>
      <c r="D674" s="254" t="s">
        <v>231</v>
      </c>
      <c r="E674" s="362"/>
      <c r="F674" s="242">
        <v>0.33</v>
      </c>
      <c r="G674" s="65">
        <v>1.661</v>
      </c>
      <c r="H674" s="35">
        <f>G674-F674</f>
        <v>1.331</v>
      </c>
      <c r="I674" s="134">
        <v>5.4863410596026494</v>
      </c>
      <c r="J674" s="37">
        <v>450</v>
      </c>
      <c r="K674" s="19">
        <f>SUM(H674*I674*J674)</f>
        <v>3286.043977649007</v>
      </c>
      <c r="L674" s="170"/>
    </row>
    <row r="675" spans="1:13">
      <c r="A675" s="337"/>
      <c r="B675" s="825" t="s">
        <v>696</v>
      </c>
      <c r="C675" s="802"/>
      <c r="D675" s="826"/>
      <c r="E675" s="243"/>
      <c r="F675" s="244"/>
      <c r="G675" s="68"/>
      <c r="H675" s="38">
        <f>SUBTOTAL(9,H673:H674)</f>
        <v>1.661</v>
      </c>
      <c r="I675" s="135"/>
      <c r="J675" s="40"/>
      <c r="K675" s="20">
        <f>SUBTOTAL(9,K673:K674)</f>
        <v>4641.2840438741723</v>
      </c>
      <c r="L675" s="170"/>
    </row>
    <row r="676" spans="1:13">
      <c r="A676" s="99">
        <v>173</v>
      </c>
      <c r="B676" s="78"/>
      <c r="C676" s="77" t="s">
        <v>697</v>
      </c>
      <c r="D676" s="78" t="s">
        <v>187</v>
      </c>
      <c r="E676" s="85" t="s">
        <v>698</v>
      </c>
      <c r="F676" s="80">
        <v>0</v>
      </c>
      <c r="G676" s="80">
        <v>1.1459999999999999</v>
      </c>
      <c r="H676" s="80">
        <v>1.1459999999999999</v>
      </c>
      <c r="I676" s="81">
        <v>5</v>
      </c>
      <c r="J676" s="82">
        <v>270</v>
      </c>
      <c r="K676" s="19">
        <f>SUM(H676*I676*J676*1.21)</f>
        <v>1871.9909999999998</v>
      </c>
      <c r="L676" s="170"/>
    </row>
    <row r="677" spans="1:13">
      <c r="A677" s="100"/>
      <c r="B677" s="78"/>
      <c r="C677" s="77" t="s">
        <v>697</v>
      </c>
      <c r="D677" s="78" t="s">
        <v>187</v>
      </c>
      <c r="E677" s="96"/>
      <c r="F677" s="80">
        <v>1.1459999999999999</v>
      </c>
      <c r="G677" s="80">
        <v>2.137</v>
      </c>
      <c r="H677" s="80">
        <v>0.9910000000000001</v>
      </c>
      <c r="I677" s="81">
        <v>5</v>
      </c>
      <c r="J677" s="82">
        <v>270</v>
      </c>
      <c r="K677" s="19">
        <f>SUM(H677*I677*J677*1.21)</f>
        <v>1618.7984999999999</v>
      </c>
      <c r="L677" s="170"/>
    </row>
    <row r="678" spans="1:13">
      <c r="A678" s="100"/>
      <c r="B678" s="78"/>
      <c r="C678" s="77" t="s">
        <v>697</v>
      </c>
      <c r="D678" s="78" t="s">
        <v>187</v>
      </c>
      <c r="E678" s="79"/>
      <c r="F678" s="80">
        <v>2.137</v>
      </c>
      <c r="G678" s="80">
        <v>3.0259999999999998</v>
      </c>
      <c r="H678" s="80">
        <v>0.88900000000000001</v>
      </c>
      <c r="I678" s="81">
        <v>5</v>
      </c>
      <c r="J678" s="82">
        <v>270</v>
      </c>
      <c r="K678" s="19">
        <f>SUM(H678*I678*J678*1.21)</f>
        <v>1452.1815000000001</v>
      </c>
      <c r="L678" s="170"/>
    </row>
    <row r="679" spans="1:13">
      <c r="A679" s="100"/>
      <c r="B679" s="78"/>
      <c r="C679" s="77" t="s">
        <v>697</v>
      </c>
      <c r="D679" s="78" t="s">
        <v>187</v>
      </c>
      <c r="E679" s="85"/>
      <c r="F679" s="80">
        <v>5.2850000000000001</v>
      </c>
      <c r="G679" s="80">
        <v>5.8490000000000002</v>
      </c>
      <c r="H679" s="80">
        <v>0.56400000000000006</v>
      </c>
      <c r="I679" s="81">
        <v>3.5</v>
      </c>
      <c r="J679" s="82">
        <v>550</v>
      </c>
      <c r="K679" s="19">
        <f>SUM(H679*I679*J679*1.21)</f>
        <v>1313.6970000000001</v>
      </c>
      <c r="L679" s="170"/>
    </row>
    <row r="680" spans="1:13">
      <c r="A680" s="205"/>
      <c r="B680" s="761" t="s">
        <v>699</v>
      </c>
      <c r="C680" s="762"/>
      <c r="D680" s="763"/>
      <c r="E680" s="85"/>
      <c r="F680" s="80"/>
      <c r="G680" s="80"/>
      <c r="H680" s="86">
        <f>SUBTOTAL(9,H676:H679)</f>
        <v>3.59</v>
      </c>
      <c r="I680" s="81"/>
      <c r="J680" s="82"/>
      <c r="K680" s="20">
        <f>SUBTOTAL(9,K676:K679)</f>
        <v>6256.6679999999997</v>
      </c>
      <c r="L680" s="217"/>
      <c r="M680" s="74"/>
    </row>
    <row r="681" spans="1:13" ht="15" customHeight="1">
      <c r="A681" s="211">
        <v>174</v>
      </c>
      <c r="B681" s="141"/>
      <c r="C681" s="41" t="s">
        <v>700</v>
      </c>
      <c r="D681" s="14" t="s">
        <v>182</v>
      </c>
      <c r="E681" s="31" t="s">
        <v>701</v>
      </c>
      <c r="F681" s="26">
        <v>0</v>
      </c>
      <c r="G681" s="26">
        <v>0.59599999999999997</v>
      </c>
      <c r="H681" s="26">
        <f>G681-F681</f>
        <v>0.59599999999999997</v>
      </c>
      <c r="I681" s="131">
        <v>3.4</v>
      </c>
      <c r="J681" s="41">
        <v>255</v>
      </c>
      <c r="K681" s="19">
        <f>SUM(H681*I681*J681)</f>
        <v>516.73199999999997</v>
      </c>
      <c r="L681" s="170"/>
    </row>
    <row r="682" spans="1:13" ht="15" customHeight="1">
      <c r="A682" s="206"/>
      <c r="B682" s="41"/>
      <c r="C682" s="41" t="s">
        <v>700</v>
      </c>
      <c r="D682" s="14" t="s">
        <v>182</v>
      </c>
      <c r="E682" s="55" t="s">
        <v>702</v>
      </c>
      <c r="F682" s="26">
        <v>0.59599999999999997</v>
      </c>
      <c r="G682" s="26">
        <v>0.63500000000000001</v>
      </c>
      <c r="H682" s="26">
        <f>G682-F682</f>
        <v>3.9000000000000035E-2</v>
      </c>
      <c r="I682" s="131">
        <v>3.4</v>
      </c>
      <c r="J682" s="41">
        <v>855</v>
      </c>
      <c r="K682" s="19">
        <f>SUM(H682*I682*J682)</f>
        <v>113.37300000000009</v>
      </c>
      <c r="L682" s="170"/>
    </row>
    <row r="683" spans="1:13" ht="15" customHeight="1">
      <c r="A683" s="207"/>
      <c r="B683" s="816" t="s">
        <v>703</v>
      </c>
      <c r="C683" s="802"/>
      <c r="D683" s="817"/>
      <c r="E683" s="56"/>
      <c r="F683" s="29"/>
      <c r="G683" s="29"/>
      <c r="H683" s="29">
        <f>SUM(H682)</f>
        <v>3.9000000000000035E-2</v>
      </c>
      <c r="I683" s="142"/>
      <c r="J683" s="141"/>
      <c r="K683" s="20">
        <f>SUM(K681:K682)</f>
        <v>630.10500000000002</v>
      </c>
      <c r="L683" s="170"/>
    </row>
    <row r="684" spans="1:13" ht="15" customHeight="1">
      <c r="A684" s="99">
        <v>175</v>
      </c>
      <c r="B684" s="78"/>
      <c r="C684" s="77" t="s">
        <v>704</v>
      </c>
      <c r="D684" s="78" t="s">
        <v>187</v>
      </c>
      <c r="E684" s="85" t="s">
        <v>705</v>
      </c>
      <c r="F684" s="80">
        <v>1.052</v>
      </c>
      <c r="G684" s="80">
        <v>1.776</v>
      </c>
      <c r="H684" s="80">
        <v>0.72399999999999998</v>
      </c>
      <c r="I684" s="81">
        <v>5.3</v>
      </c>
      <c r="J684" s="82">
        <v>270</v>
      </c>
      <c r="K684" s="19">
        <f>SUM(H684*I684*J684*1.21)</f>
        <v>1253.6132399999999</v>
      </c>
      <c r="L684" s="170"/>
    </row>
    <row r="685" spans="1:13" ht="15" customHeight="1">
      <c r="A685" s="205"/>
      <c r="B685" s="761" t="s">
        <v>706</v>
      </c>
      <c r="C685" s="762"/>
      <c r="D685" s="763"/>
      <c r="E685" s="85"/>
      <c r="F685" s="80"/>
      <c r="G685" s="80"/>
      <c r="H685" s="86">
        <f>SUBTOTAL(9,H684:H684)</f>
        <v>0.72399999999999998</v>
      </c>
      <c r="I685" s="81"/>
      <c r="J685" s="82"/>
      <c r="K685" s="20">
        <f>SUBTOTAL(9,K684)</f>
        <v>1253.6132399999999</v>
      </c>
      <c r="L685" s="217"/>
      <c r="M685" s="219"/>
    </row>
    <row r="686" spans="1:13" s="46" customFormat="1">
      <c r="A686" s="545"/>
      <c r="B686" s="546"/>
      <c r="C686" s="547"/>
      <c r="D686" s="546"/>
      <c r="E686" s="569"/>
      <c r="F686" s="548"/>
      <c r="G686" s="548"/>
      <c r="H686" s="548"/>
      <c r="I686" s="549"/>
      <c r="J686" s="550"/>
      <c r="K686" s="295"/>
      <c r="L686" s="534"/>
    </row>
    <row r="687" spans="1:13" s="46" customFormat="1">
      <c r="A687" s="214"/>
      <c r="B687" s="864"/>
      <c r="C687" s="864"/>
      <c r="D687" s="864"/>
      <c r="E687" s="157"/>
      <c r="F687" s="158"/>
      <c r="G687" s="158"/>
      <c r="H687" s="215"/>
      <c r="I687" s="159"/>
      <c r="J687" s="160"/>
      <c r="K687" s="115"/>
      <c r="L687" s="535"/>
    </row>
    <row r="688" spans="1:13" s="46" customFormat="1" ht="15.75" thickBot="1">
      <c r="A688" s="881">
        <v>22</v>
      </c>
      <c r="B688" s="840"/>
      <c r="C688" s="840"/>
      <c r="D688" s="840"/>
      <c r="E688" s="840"/>
      <c r="F688" s="840"/>
      <c r="G688" s="840"/>
      <c r="H688" s="840"/>
      <c r="I688" s="840"/>
      <c r="J688" s="840"/>
      <c r="K688" s="840"/>
      <c r="L688" s="534"/>
    </row>
    <row r="689" spans="1:12" ht="36">
      <c r="A689" s="163" t="s">
        <v>164</v>
      </c>
      <c r="B689" s="164" t="s">
        <v>165</v>
      </c>
      <c r="C689" s="165" t="s">
        <v>166</v>
      </c>
      <c r="D689" s="166" t="s">
        <v>167</v>
      </c>
      <c r="E689" s="165" t="s">
        <v>168</v>
      </c>
      <c r="F689" s="807" t="s">
        <v>169</v>
      </c>
      <c r="G689" s="808"/>
      <c r="H689" s="167" t="s">
        <v>170</v>
      </c>
      <c r="I689" s="168" t="s">
        <v>171</v>
      </c>
      <c r="J689" s="169" t="s">
        <v>172</v>
      </c>
      <c r="K689" s="333" t="s">
        <v>173</v>
      </c>
      <c r="L689" s="170"/>
    </row>
    <row r="690" spans="1:12" ht="15.2" customHeight="1" thickBot="1">
      <c r="A690" s="171" t="s">
        <v>174</v>
      </c>
      <c r="B690" s="172"/>
      <c r="C690" s="173"/>
      <c r="D690" s="174"/>
      <c r="E690" s="175"/>
      <c r="F690" s="176" t="s">
        <v>175</v>
      </c>
      <c r="G690" s="177" t="s">
        <v>176</v>
      </c>
      <c r="H690" s="178" t="s">
        <v>177</v>
      </c>
      <c r="I690" s="179" t="s">
        <v>178</v>
      </c>
      <c r="J690" s="180" t="s">
        <v>179</v>
      </c>
      <c r="K690" s="334" t="s">
        <v>180</v>
      </c>
      <c r="L690" s="170"/>
    </row>
    <row r="691" spans="1:12" ht="4.1500000000000004" customHeight="1">
      <c r="A691" s="433"/>
      <c r="B691" s="182"/>
      <c r="C691" s="183"/>
      <c r="D691" s="182"/>
      <c r="E691" s="182"/>
      <c r="F691" s="185"/>
      <c r="G691" s="185"/>
      <c r="H691" s="185"/>
      <c r="I691" s="186"/>
      <c r="J691" s="183"/>
      <c r="K691" s="187"/>
      <c r="L691" s="170"/>
    </row>
    <row r="692" spans="1:12">
      <c r="A692" s="470">
        <v>176</v>
      </c>
      <c r="B692" s="78"/>
      <c r="C692" s="77" t="s">
        <v>707</v>
      </c>
      <c r="D692" s="78" t="s">
        <v>187</v>
      </c>
      <c r="E692" s="85" t="s">
        <v>708</v>
      </c>
      <c r="F692" s="80">
        <v>0</v>
      </c>
      <c r="G692" s="80">
        <v>0.42199999999999999</v>
      </c>
      <c r="H692" s="80">
        <v>0.42199999999999999</v>
      </c>
      <c r="I692" s="81">
        <v>4</v>
      </c>
      <c r="J692" s="82">
        <v>550</v>
      </c>
      <c r="K692" s="19">
        <f>SUM(H692*I692*J692*1.21)</f>
        <v>1123.364</v>
      </c>
      <c r="L692" s="188"/>
    </row>
    <row r="693" spans="1:12">
      <c r="A693" s="205"/>
      <c r="B693" s="761" t="s">
        <v>709</v>
      </c>
      <c r="C693" s="762"/>
      <c r="D693" s="763"/>
      <c r="E693" s="79"/>
      <c r="F693" s="80"/>
      <c r="G693" s="80"/>
      <c r="H693" s="86">
        <f>SUBTOTAL(9,H692:H692)</f>
        <v>0.42199999999999999</v>
      </c>
      <c r="I693" s="81"/>
      <c r="J693" s="82"/>
      <c r="K693" s="20">
        <f>SUBTOTAL(9,K692:K692)</f>
        <v>1123.364</v>
      </c>
      <c r="L693" s="188"/>
    </row>
    <row r="694" spans="1:12">
      <c r="A694" s="476">
        <v>177</v>
      </c>
      <c r="B694" s="110"/>
      <c r="C694" s="110" t="s">
        <v>845</v>
      </c>
      <c r="D694" s="110" t="s">
        <v>231</v>
      </c>
      <c r="E694" s="306" t="s">
        <v>710</v>
      </c>
      <c r="F694" s="242">
        <v>0.33400000000000002</v>
      </c>
      <c r="G694" s="65">
        <v>1.331</v>
      </c>
      <c r="H694" s="35">
        <f>G694-F694</f>
        <v>0.99699999999999989</v>
      </c>
      <c r="I694" s="134">
        <v>5</v>
      </c>
      <c r="J694" s="37">
        <v>450</v>
      </c>
      <c r="K694" s="19">
        <f>SUM(H694*I694*J694)</f>
        <v>2243.2499999999995</v>
      </c>
      <c r="L694" s="188"/>
    </row>
    <row r="695" spans="1:12">
      <c r="A695" s="477"/>
      <c r="B695" s="254"/>
      <c r="C695" s="110" t="s">
        <v>845</v>
      </c>
      <c r="D695" s="254" t="s">
        <v>231</v>
      </c>
      <c r="E695" s="255"/>
      <c r="F695" s="242">
        <v>1.331</v>
      </c>
      <c r="G695" s="65">
        <v>2.085</v>
      </c>
      <c r="H695" s="35">
        <f>G695-F695</f>
        <v>0.754</v>
      </c>
      <c r="I695" s="134">
        <v>5</v>
      </c>
      <c r="J695" s="37">
        <v>450</v>
      </c>
      <c r="K695" s="19">
        <f>SUM(H695*I695*J695)</f>
        <v>1696.5</v>
      </c>
      <c r="L695" s="188"/>
    </row>
    <row r="696" spans="1:12">
      <c r="A696" s="363"/>
      <c r="B696" s="825" t="s">
        <v>711</v>
      </c>
      <c r="C696" s="802"/>
      <c r="D696" s="826"/>
      <c r="E696" s="374"/>
      <c r="F696" s="244"/>
      <c r="G696" s="68"/>
      <c r="H696" s="38">
        <f>SUBTOTAL(9,H694:H695)</f>
        <v>1.7509999999999999</v>
      </c>
      <c r="I696" s="135"/>
      <c r="J696" s="40"/>
      <c r="K696" s="20">
        <f>SUBTOTAL(9,K694:K695)</f>
        <v>3939.7499999999995</v>
      </c>
      <c r="L696" s="170"/>
    </row>
    <row r="697" spans="1:12">
      <c r="A697" s="222">
        <v>178</v>
      </c>
      <c r="B697" s="14"/>
      <c r="C697" s="34" t="s">
        <v>277</v>
      </c>
      <c r="D697" s="14" t="s">
        <v>199</v>
      </c>
      <c r="E697" s="64" t="s">
        <v>712</v>
      </c>
      <c r="F697" s="65">
        <v>0</v>
      </c>
      <c r="G697" s="65">
        <v>5.327</v>
      </c>
      <c r="H697" s="35">
        <f>G697-F697</f>
        <v>5.327</v>
      </c>
      <c r="I697" s="134">
        <v>4.9000000000000004</v>
      </c>
      <c r="J697" s="37">
        <v>480</v>
      </c>
      <c r="K697" s="19">
        <f>SUM(H697*I697*J697)</f>
        <v>12529.104000000001</v>
      </c>
      <c r="L697" s="170"/>
    </row>
    <row r="698" spans="1:12">
      <c r="A698" s="223"/>
      <c r="B698" s="790" t="s">
        <v>713</v>
      </c>
      <c r="C698" s="802"/>
      <c r="D698" s="803"/>
      <c r="E698" s="229"/>
      <c r="F698" s="65"/>
      <c r="G698" s="65"/>
      <c r="H698" s="38">
        <f>SUM(H697)</f>
        <v>5.327</v>
      </c>
      <c r="I698" s="134"/>
      <c r="J698" s="37"/>
      <c r="K698" s="20">
        <f>SUM(K697)</f>
        <v>12529.104000000001</v>
      </c>
      <c r="L698" s="170"/>
    </row>
    <row r="699" spans="1:12">
      <c r="A699" s="211">
        <v>179</v>
      </c>
      <c r="B699" s="141"/>
      <c r="C699" s="41" t="s">
        <v>714</v>
      </c>
      <c r="D699" s="14" t="s">
        <v>182</v>
      </c>
      <c r="E699" s="31" t="s">
        <v>715</v>
      </c>
      <c r="F699" s="26">
        <v>0</v>
      </c>
      <c r="G699" s="26">
        <v>0.61</v>
      </c>
      <c r="H699" s="26">
        <f>G699-F699</f>
        <v>0.61</v>
      </c>
      <c r="I699" s="131">
        <v>3.1</v>
      </c>
      <c r="J699" s="41">
        <v>226</v>
      </c>
      <c r="K699" s="19">
        <f>SUM(H699*I699*J699)</f>
        <v>427.36599999999999</v>
      </c>
      <c r="L699" s="170"/>
    </row>
    <row r="700" spans="1:12">
      <c r="A700" s="206"/>
      <c r="B700" s="41"/>
      <c r="C700" s="41" t="s">
        <v>714</v>
      </c>
      <c r="D700" s="14" t="s">
        <v>182</v>
      </c>
      <c r="E700" s="55" t="s">
        <v>716</v>
      </c>
      <c r="F700" s="26">
        <v>0.61</v>
      </c>
      <c r="G700" s="26">
        <v>0.82599999999999996</v>
      </c>
      <c r="H700" s="26">
        <f>G700-F700</f>
        <v>0.21599999999999997</v>
      </c>
      <c r="I700" s="131">
        <v>3.1</v>
      </c>
      <c r="J700" s="41">
        <v>226</v>
      </c>
      <c r="K700" s="19">
        <f>SUM(H700*I700*J700)</f>
        <v>151.3296</v>
      </c>
      <c r="L700" s="170"/>
    </row>
    <row r="701" spans="1:12">
      <c r="A701" s="207"/>
      <c r="B701" s="816" t="s">
        <v>717</v>
      </c>
      <c r="C701" s="802"/>
      <c r="D701" s="817"/>
      <c r="E701" s="56"/>
      <c r="F701" s="29"/>
      <c r="G701" s="29"/>
      <c r="H701" s="29">
        <f>SUM(H700)</f>
        <v>0.21599999999999997</v>
      </c>
      <c r="I701" s="142"/>
      <c r="J701" s="141"/>
      <c r="K701" s="20">
        <f>SUM(K699:K700)</f>
        <v>578.69560000000001</v>
      </c>
      <c r="L701" s="170"/>
    </row>
    <row r="702" spans="1:12">
      <c r="A702" s="114">
        <v>180</v>
      </c>
      <c r="B702" s="14"/>
      <c r="C702" s="34" t="s">
        <v>718</v>
      </c>
      <c r="D702" s="14" t="s">
        <v>194</v>
      </c>
      <c r="E702" s="240" t="s">
        <v>59</v>
      </c>
      <c r="F702" s="65">
        <v>0.7</v>
      </c>
      <c r="G702" s="65">
        <v>7.53</v>
      </c>
      <c r="H702" s="35">
        <f>G702-F702</f>
        <v>6.83</v>
      </c>
      <c r="I702" s="134">
        <v>6.2</v>
      </c>
      <c r="J702" s="37">
        <v>400</v>
      </c>
      <c r="K702" s="19">
        <f>SUM(H702*I702*J702)</f>
        <v>16938.400000000001</v>
      </c>
      <c r="L702" s="438"/>
    </row>
    <row r="703" spans="1:12">
      <c r="A703" s="114"/>
      <c r="B703" s="14"/>
      <c r="C703" s="34" t="s">
        <v>718</v>
      </c>
      <c r="D703" s="14" t="s">
        <v>194</v>
      </c>
      <c r="E703" s="230" t="s">
        <v>60</v>
      </c>
      <c r="F703" s="65">
        <v>5.1449999999999996</v>
      </c>
      <c r="G703" s="65">
        <v>6.1449999999999996</v>
      </c>
      <c r="H703" s="35">
        <f>G703-F703</f>
        <v>1</v>
      </c>
      <c r="I703" s="134">
        <v>3.8</v>
      </c>
      <c r="J703" s="37">
        <v>400</v>
      </c>
      <c r="K703" s="19">
        <f>SUM(H703*I703*J703)</f>
        <v>1520</v>
      </c>
      <c r="L703" s="438"/>
    </row>
    <row r="704" spans="1:12">
      <c r="A704" s="114"/>
      <c r="B704" s="14"/>
      <c r="C704" s="34" t="s">
        <v>718</v>
      </c>
      <c r="D704" s="14" t="s">
        <v>194</v>
      </c>
      <c r="E704" s="227" t="s">
        <v>61</v>
      </c>
      <c r="F704" s="65">
        <v>9.08</v>
      </c>
      <c r="G704" s="65">
        <v>11.89</v>
      </c>
      <c r="H704" s="35">
        <f>G704-F704</f>
        <v>2.8100000000000005</v>
      </c>
      <c r="I704" s="134">
        <v>4.5</v>
      </c>
      <c r="J704" s="37">
        <v>400</v>
      </c>
      <c r="K704" s="19">
        <f>SUM(H704*I704*J704)</f>
        <v>5058.0000000000009</v>
      </c>
      <c r="L704" s="438"/>
    </row>
    <row r="705" spans="1:14">
      <c r="A705" s="223"/>
      <c r="B705" s="790" t="s">
        <v>719</v>
      </c>
      <c r="C705" s="802"/>
      <c r="D705" s="803"/>
      <c r="E705" s="227"/>
      <c r="F705" s="65"/>
      <c r="G705" s="65"/>
      <c r="H705" s="38">
        <f>SUM(H702:H704)</f>
        <v>10.64</v>
      </c>
      <c r="I705" s="134"/>
      <c r="J705" s="37"/>
      <c r="K705" s="20">
        <f>SUBTOTAL(9,K702:K704)</f>
        <v>23516.400000000001</v>
      </c>
      <c r="L705" s="170"/>
    </row>
    <row r="706" spans="1:14">
      <c r="A706" s="222">
        <v>181</v>
      </c>
      <c r="B706" s="14"/>
      <c r="C706" s="34" t="s">
        <v>720</v>
      </c>
      <c r="D706" s="14" t="s">
        <v>194</v>
      </c>
      <c r="E706" s="240" t="s">
        <v>721</v>
      </c>
      <c r="F706" s="65">
        <v>0</v>
      </c>
      <c r="G706" s="65">
        <v>2.8000000000000001E-2</v>
      </c>
      <c r="H706" s="35">
        <f>G706-F706</f>
        <v>2.8000000000000001E-2</v>
      </c>
      <c r="I706" s="134">
        <v>5</v>
      </c>
      <c r="J706" s="37">
        <v>400</v>
      </c>
      <c r="K706" s="19">
        <f>SUM(H706*I706*J706)</f>
        <v>56.000000000000007</v>
      </c>
      <c r="L706" s="170"/>
    </row>
    <row r="707" spans="1:14">
      <c r="A707" s="114"/>
      <c r="B707" s="790" t="s">
        <v>722</v>
      </c>
      <c r="C707" s="802"/>
      <c r="D707" s="803"/>
      <c r="E707" s="227"/>
      <c r="F707" s="65"/>
      <c r="G707" s="65"/>
      <c r="H707" s="38">
        <f>SUM(H706:H706)</f>
        <v>2.8000000000000001E-2</v>
      </c>
      <c r="I707" s="134"/>
      <c r="J707" s="37"/>
      <c r="K707" s="20">
        <f>SUBTOTAL(9,K706:K706)</f>
        <v>56.000000000000007</v>
      </c>
      <c r="L707" s="170"/>
    </row>
    <row r="708" spans="1:14">
      <c r="A708" s="222">
        <v>182</v>
      </c>
      <c r="B708" s="14"/>
      <c r="C708" s="34" t="s">
        <v>723</v>
      </c>
      <c r="D708" s="14" t="s">
        <v>194</v>
      </c>
      <c r="E708" s="240" t="s">
        <v>724</v>
      </c>
      <c r="F708" s="65">
        <v>0</v>
      </c>
      <c r="G708" s="65">
        <v>0.38</v>
      </c>
      <c r="H708" s="35">
        <f>G708-F708</f>
        <v>0.38</v>
      </c>
      <c r="I708" s="134">
        <v>4.5</v>
      </c>
      <c r="J708" s="37">
        <v>400</v>
      </c>
      <c r="K708" s="19">
        <f>SUM(H708*I708*J708)</f>
        <v>684</v>
      </c>
      <c r="L708" s="170"/>
    </row>
    <row r="709" spans="1:14">
      <c r="A709" s="223"/>
      <c r="B709" s="813" t="s">
        <v>725</v>
      </c>
      <c r="C709" s="814"/>
      <c r="D709" s="815"/>
      <c r="E709" s="227"/>
      <c r="F709" s="65"/>
      <c r="G709" s="65"/>
      <c r="H709" s="38">
        <f>SUM(H708:H708)</f>
        <v>0.38</v>
      </c>
      <c r="I709" s="134"/>
      <c r="J709" s="37"/>
      <c r="K709" s="20">
        <f>SUBTOTAL(9,K708:K708)</f>
        <v>684</v>
      </c>
      <c r="L709" s="217"/>
      <c r="M709" s="74"/>
    </row>
    <row r="710" spans="1:14">
      <c r="A710" s="287">
        <v>183</v>
      </c>
      <c r="B710" s="109"/>
      <c r="C710" s="232" t="s">
        <v>726</v>
      </c>
      <c r="D710" s="109" t="s">
        <v>234</v>
      </c>
      <c r="E710" s="234" t="s">
        <v>727</v>
      </c>
      <c r="F710" s="235">
        <v>9.43</v>
      </c>
      <c r="G710" s="235">
        <v>10.678000000000001</v>
      </c>
      <c r="H710" s="195">
        <f>G710-F710</f>
        <v>1.2480000000000011</v>
      </c>
      <c r="I710" s="196">
        <v>6</v>
      </c>
      <c r="J710" s="197">
        <v>385</v>
      </c>
      <c r="K710" s="288">
        <f>SUM(H710*I710*J710)</f>
        <v>2882.8800000000024</v>
      </c>
      <c r="L710" s="188"/>
    </row>
    <row r="711" spans="1:14">
      <c r="A711" s="204"/>
      <c r="B711" s="809" t="s">
        <v>847</v>
      </c>
      <c r="C711" s="810"/>
      <c r="D711" s="811"/>
      <c r="E711" s="236"/>
      <c r="F711" s="367"/>
      <c r="G711" s="367"/>
      <c r="H711" s="103">
        <f>SUBTOTAL(9,H710)</f>
        <v>1.2480000000000011</v>
      </c>
      <c r="I711" s="104"/>
      <c r="J711" s="73"/>
      <c r="K711" s="73">
        <f>SUBTOTAL(9,K710)</f>
        <v>2882.8800000000024</v>
      </c>
      <c r="L711" s="170"/>
    </row>
    <row r="712" spans="1:14">
      <c r="A712" s="470">
        <v>184</v>
      </c>
      <c r="B712" s="78"/>
      <c r="C712" s="77" t="s">
        <v>728</v>
      </c>
      <c r="D712" s="78" t="s">
        <v>187</v>
      </c>
      <c r="E712" s="85" t="s">
        <v>729</v>
      </c>
      <c r="F712" s="80">
        <v>0</v>
      </c>
      <c r="G712" s="80">
        <v>2.3029999999999999</v>
      </c>
      <c r="H712" s="80">
        <v>2.3029999999999999</v>
      </c>
      <c r="I712" s="81">
        <v>5.2</v>
      </c>
      <c r="J712" s="82">
        <v>270</v>
      </c>
      <c r="K712" s="19">
        <f>SUM(H712*I712*J712*1.21)</f>
        <v>3912.4285199999995</v>
      </c>
      <c r="L712" s="188"/>
    </row>
    <row r="713" spans="1:14">
      <c r="A713" s="471"/>
      <c r="B713" s="861" t="s">
        <v>848</v>
      </c>
      <c r="C713" s="862"/>
      <c r="D713" s="863"/>
      <c r="E713" s="85"/>
      <c r="F713" s="80"/>
      <c r="G713" s="80"/>
      <c r="H713" s="88">
        <f>SUM(H712)</f>
        <v>2.3029999999999999</v>
      </c>
      <c r="I713" s="89"/>
      <c r="J713" s="90"/>
      <c r="K713" s="20">
        <f>SUM(K712)</f>
        <v>3912.4285199999995</v>
      </c>
      <c r="L713" s="188"/>
    </row>
    <row r="714" spans="1:14" ht="15" customHeight="1">
      <c r="A714" s="211">
        <v>185</v>
      </c>
      <c r="B714" s="41"/>
      <c r="C714" s="41" t="s">
        <v>730</v>
      </c>
      <c r="D714" s="14" t="s">
        <v>182</v>
      </c>
      <c r="E714" s="55" t="s">
        <v>731</v>
      </c>
      <c r="F714" s="26">
        <v>0.5</v>
      </c>
      <c r="G714" s="26">
        <v>0.82099999999999995</v>
      </c>
      <c r="H714" s="26">
        <f>G714-F714</f>
        <v>0.32099999999999995</v>
      </c>
      <c r="I714" s="131">
        <v>5.3</v>
      </c>
      <c r="J714" s="41">
        <v>855</v>
      </c>
      <c r="K714" s="19">
        <f>SUM(H714*I714*J714)</f>
        <v>1454.6114999999998</v>
      </c>
      <c r="L714" s="438"/>
      <c r="M714" s="273"/>
      <c r="N714" s="273"/>
    </row>
    <row r="715" spans="1:14" ht="15" customHeight="1">
      <c r="A715" s="207"/>
      <c r="B715" s="816" t="s">
        <v>732</v>
      </c>
      <c r="C715" s="802"/>
      <c r="D715" s="817"/>
      <c r="E715" s="56"/>
      <c r="F715" s="29"/>
      <c r="G715" s="29"/>
      <c r="H715" s="29">
        <f>SUM(H714)</f>
        <v>0.32099999999999995</v>
      </c>
      <c r="I715" s="142"/>
      <c r="J715" s="141"/>
      <c r="K715" s="20">
        <f>SUM(K714)</f>
        <v>1454.6114999999998</v>
      </c>
      <c r="L715" s="170"/>
    </row>
    <row r="716" spans="1:14" ht="15" customHeight="1">
      <c r="A716" s="820">
        <v>186</v>
      </c>
      <c r="B716" s="192"/>
      <c r="C716" s="66" t="s">
        <v>733</v>
      </c>
      <c r="D716" s="60" t="s">
        <v>200</v>
      </c>
      <c r="E716" s="64" t="s">
        <v>734</v>
      </c>
      <c r="F716" s="65">
        <v>15.847</v>
      </c>
      <c r="G716" s="65">
        <v>16.128</v>
      </c>
      <c r="H716" s="35">
        <f>SUM(G716-F716)</f>
        <v>0.28100000000000058</v>
      </c>
      <c r="I716" s="134">
        <v>4.4000000000000004</v>
      </c>
      <c r="J716" s="106">
        <v>450</v>
      </c>
      <c r="K716" s="19">
        <f>SUM(H716*I716*J716)</f>
        <v>556.38000000000113</v>
      </c>
      <c r="L716" s="170"/>
    </row>
    <row r="717" spans="1:14" ht="15" customHeight="1">
      <c r="A717" s="821"/>
      <c r="B717" s="822" t="s">
        <v>849</v>
      </c>
      <c r="C717" s="823"/>
      <c r="D717" s="824"/>
      <c r="E717" s="67"/>
      <c r="F717" s="68"/>
      <c r="G717" s="68"/>
      <c r="H717" s="38">
        <f>SUM(H716)</f>
        <v>0.28100000000000058</v>
      </c>
      <c r="I717" s="135"/>
      <c r="J717" s="40"/>
      <c r="K717" s="20">
        <f>SUM(K716)</f>
        <v>556.38000000000113</v>
      </c>
      <c r="L717" s="170"/>
    </row>
    <row r="718" spans="1:14" ht="15" customHeight="1">
      <c r="A718" s="289">
        <v>187</v>
      </c>
      <c r="B718" s="109"/>
      <c r="C718" s="232" t="s">
        <v>737</v>
      </c>
      <c r="D718" s="109" t="s">
        <v>234</v>
      </c>
      <c r="E718" s="234"/>
      <c r="F718" s="235">
        <v>4.1369999999999996</v>
      </c>
      <c r="G718" s="235">
        <v>4.7210000000000001</v>
      </c>
      <c r="H718" s="195">
        <f>G718-F718</f>
        <v>0.58400000000000052</v>
      </c>
      <c r="I718" s="196">
        <v>5.3</v>
      </c>
      <c r="J718" s="197">
        <v>385</v>
      </c>
      <c r="K718" s="288">
        <f>SUM(H718*I718*J718)</f>
        <v>1191.6520000000012</v>
      </c>
      <c r="L718" s="170"/>
    </row>
    <row r="719" spans="1:14" ht="15" customHeight="1">
      <c r="A719" s="210"/>
      <c r="B719" s="809" t="s">
        <v>851</v>
      </c>
      <c r="C719" s="810"/>
      <c r="D719" s="811"/>
      <c r="E719" s="236"/>
      <c r="F719" s="367"/>
      <c r="G719" s="367"/>
      <c r="H719" s="103">
        <f>SUBTOTAL(9,H716:H718)</f>
        <v>1.1460000000000017</v>
      </c>
      <c r="I719" s="104"/>
      <c r="J719" s="73"/>
      <c r="K719" s="73">
        <f>SUBTOTAL(9,K716:K718)</f>
        <v>2304.4120000000034</v>
      </c>
      <c r="L719" s="170"/>
    </row>
    <row r="720" spans="1:14" ht="15" customHeight="1">
      <c r="A720" s="481">
        <v>188</v>
      </c>
      <c r="B720" s="14"/>
      <c r="C720" s="34" t="s">
        <v>738</v>
      </c>
      <c r="D720" s="14" t="s">
        <v>194</v>
      </c>
      <c r="E720" s="342" t="s">
        <v>62</v>
      </c>
      <c r="F720" s="65">
        <v>3.1</v>
      </c>
      <c r="G720" s="65">
        <v>6.7</v>
      </c>
      <c r="H720" s="35">
        <f>G720-F720</f>
        <v>3.6</v>
      </c>
      <c r="I720" s="134">
        <v>5.8</v>
      </c>
      <c r="J720" s="37">
        <v>500</v>
      </c>
      <c r="K720" s="19">
        <f>SUM(H720*I720*J720)</f>
        <v>10440</v>
      </c>
      <c r="L720" s="438"/>
    </row>
    <row r="721" spans="1:13" ht="15" customHeight="1">
      <c r="A721" s="479"/>
      <c r="B721" s="790" t="s">
        <v>739</v>
      </c>
      <c r="C721" s="802"/>
      <c r="D721" s="803"/>
      <c r="E721" s="227"/>
      <c r="F721" s="65"/>
      <c r="G721" s="65"/>
      <c r="H721" s="38">
        <f>SUM(H720:H720)</f>
        <v>3.6</v>
      </c>
      <c r="I721" s="134"/>
      <c r="J721" s="37"/>
      <c r="K721" s="20">
        <f>SUBTOTAL(9,K720:K720)</f>
        <v>10440</v>
      </c>
      <c r="L721" s="217"/>
      <c r="M721" s="724"/>
    </row>
    <row r="722" spans="1:13">
      <c r="A722" s="472"/>
      <c r="B722" s="472"/>
      <c r="C722" s="472"/>
      <c r="D722" s="472"/>
      <c r="E722" s="472"/>
      <c r="F722" s="472"/>
      <c r="G722" s="472"/>
      <c r="H722" s="472"/>
      <c r="I722" s="472"/>
      <c r="J722" s="472"/>
      <c r="K722" s="472"/>
      <c r="L722" s="328"/>
    </row>
    <row r="723" spans="1:13" ht="15.75" thickBot="1">
      <c r="A723" s="782">
        <v>23</v>
      </c>
      <c r="B723" s="782"/>
      <c r="C723" s="782"/>
      <c r="D723" s="782"/>
      <c r="E723" s="782"/>
      <c r="F723" s="782"/>
      <c r="G723" s="782"/>
      <c r="H723" s="782"/>
      <c r="I723" s="782"/>
      <c r="J723" s="782"/>
      <c r="K723" s="782"/>
      <c r="L723" s="170"/>
    </row>
    <row r="724" spans="1:13" ht="36">
      <c r="A724" s="163" t="s">
        <v>164</v>
      </c>
      <c r="B724" s="164" t="s">
        <v>165</v>
      </c>
      <c r="C724" s="165" t="s">
        <v>166</v>
      </c>
      <c r="D724" s="166" t="s">
        <v>167</v>
      </c>
      <c r="E724" s="165" t="s">
        <v>168</v>
      </c>
      <c r="F724" s="807" t="s">
        <v>169</v>
      </c>
      <c r="G724" s="808"/>
      <c r="H724" s="167" t="s">
        <v>170</v>
      </c>
      <c r="I724" s="168" t="s">
        <v>171</v>
      </c>
      <c r="J724" s="169" t="s">
        <v>172</v>
      </c>
      <c r="K724" s="387" t="s">
        <v>173</v>
      </c>
      <c r="L724" s="436"/>
    </row>
    <row r="725" spans="1:13" ht="15.2" customHeight="1" thickBot="1">
      <c r="A725" s="171" t="s">
        <v>174</v>
      </c>
      <c r="B725" s="172"/>
      <c r="C725" s="173"/>
      <c r="D725" s="174"/>
      <c r="E725" s="175"/>
      <c r="F725" s="176" t="s">
        <v>175</v>
      </c>
      <c r="G725" s="177" t="s">
        <v>176</v>
      </c>
      <c r="H725" s="178" t="s">
        <v>177</v>
      </c>
      <c r="I725" s="179" t="s">
        <v>178</v>
      </c>
      <c r="J725" s="180" t="s">
        <v>179</v>
      </c>
      <c r="K725" s="178" t="s">
        <v>180</v>
      </c>
      <c r="L725" s="436"/>
    </row>
    <row r="726" spans="1:13" ht="4.1500000000000004" customHeight="1">
      <c r="A726" s="433"/>
      <c r="B726" s="182"/>
      <c r="C726" s="183"/>
      <c r="D726" s="182"/>
      <c r="E726" s="182"/>
      <c r="F726" s="185"/>
      <c r="G726" s="185"/>
      <c r="H726" s="185"/>
      <c r="I726" s="186"/>
      <c r="J726" s="183"/>
      <c r="K726" s="187"/>
      <c r="L726" s="170"/>
    </row>
    <row r="727" spans="1:13" ht="15" customHeight="1">
      <c r="A727" s="222">
        <v>189</v>
      </c>
      <c r="B727" s="14"/>
      <c r="C727" s="34" t="s">
        <v>740</v>
      </c>
      <c r="D727" s="14" t="s">
        <v>194</v>
      </c>
      <c r="E727" s="240" t="s">
        <v>741</v>
      </c>
      <c r="F727" s="65">
        <v>0</v>
      </c>
      <c r="G727" s="65">
        <v>0.503</v>
      </c>
      <c r="H727" s="35">
        <f>G727-F727</f>
        <v>0.503</v>
      </c>
      <c r="I727" s="134">
        <v>4.5</v>
      </c>
      <c r="J727" s="37">
        <v>750</v>
      </c>
      <c r="K727" s="19">
        <f>SUM(H727*I727*J727)</f>
        <v>1697.625</v>
      </c>
      <c r="L727" s="170"/>
    </row>
    <row r="728" spans="1:13" ht="15" customHeight="1">
      <c r="A728" s="223"/>
      <c r="B728" s="790" t="s">
        <v>742</v>
      </c>
      <c r="C728" s="802"/>
      <c r="D728" s="803"/>
      <c r="E728" s="227"/>
      <c r="F728" s="65"/>
      <c r="G728" s="65"/>
      <c r="H728" s="38">
        <f>SUM(H727:H727)</f>
        <v>0.503</v>
      </c>
      <c r="I728" s="134"/>
      <c r="J728" s="37"/>
      <c r="K728" s="20">
        <f>SUBTOTAL(9,K727:K727)</f>
        <v>1697.625</v>
      </c>
      <c r="L728" s="170"/>
    </row>
    <row r="729" spans="1:13">
      <c r="A729" s="211">
        <v>190</v>
      </c>
      <c r="B729" s="141"/>
      <c r="C729" s="34" t="s">
        <v>744</v>
      </c>
      <c r="D729" s="14" t="s">
        <v>182</v>
      </c>
      <c r="E729" s="240" t="s">
        <v>745</v>
      </c>
      <c r="F729" s="65">
        <v>0</v>
      </c>
      <c r="G729" s="65">
        <v>0.27400000000000002</v>
      </c>
      <c r="H729" s="35">
        <f>G729-F729</f>
        <v>0.27400000000000002</v>
      </c>
      <c r="I729" s="36">
        <v>4.3</v>
      </c>
      <c r="J729" s="37">
        <v>855</v>
      </c>
      <c r="K729" s="19">
        <f>SUM(H729*I729*J729)</f>
        <v>1007.3610000000001</v>
      </c>
      <c r="L729" s="188"/>
    </row>
    <row r="730" spans="1:13">
      <c r="A730" s="206"/>
      <c r="B730" s="141"/>
      <c r="C730" s="34" t="s">
        <v>744</v>
      </c>
      <c r="D730" s="14" t="s">
        <v>182</v>
      </c>
      <c r="E730" s="240" t="s">
        <v>746</v>
      </c>
      <c r="F730" s="65">
        <v>0.27400000000000002</v>
      </c>
      <c r="G730" s="65">
        <v>0.62</v>
      </c>
      <c r="H730" s="35">
        <f>G730-F730</f>
        <v>0.34599999999999997</v>
      </c>
      <c r="I730" s="36">
        <v>4.3</v>
      </c>
      <c r="J730" s="37">
        <v>329</v>
      </c>
      <c r="K730" s="19">
        <f>SUM(H730*I730*J730)</f>
        <v>489.48619999999994</v>
      </c>
      <c r="L730" s="188"/>
    </row>
    <row r="731" spans="1:13">
      <c r="A731" s="114"/>
      <c r="B731" s="14"/>
      <c r="C731" s="34" t="s">
        <v>744</v>
      </c>
      <c r="D731" s="14" t="s">
        <v>182</v>
      </c>
      <c r="E731" s="64" t="s">
        <v>746</v>
      </c>
      <c r="F731" s="65">
        <v>0.62</v>
      </c>
      <c r="G731" s="65">
        <v>0.747</v>
      </c>
      <c r="H731" s="35">
        <f>G731-F731</f>
        <v>0.127</v>
      </c>
      <c r="I731" s="36">
        <v>4.3</v>
      </c>
      <c r="J731" s="37">
        <v>855</v>
      </c>
      <c r="K731" s="19">
        <f>SUM(H731*I731*J731)</f>
        <v>466.91550000000001</v>
      </c>
      <c r="L731" s="188"/>
    </row>
    <row r="732" spans="1:13">
      <c r="A732" s="223"/>
      <c r="B732" s="790" t="s">
        <v>747</v>
      </c>
      <c r="C732" s="802"/>
      <c r="D732" s="803"/>
      <c r="E732" s="229"/>
      <c r="F732" s="68"/>
      <c r="G732" s="68"/>
      <c r="H732" s="38">
        <f>SUM(H731:H731)</f>
        <v>0.127</v>
      </c>
      <c r="I732" s="39"/>
      <c r="J732" s="40"/>
      <c r="K732" s="20">
        <f>SUM(K729:K731)</f>
        <v>1963.7627000000002</v>
      </c>
      <c r="L732" s="170"/>
    </row>
    <row r="733" spans="1:13">
      <c r="A733" s="222">
        <v>191</v>
      </c>
      <c r="B733" s="14"/>
      <c r="C733" s="34" t="s">
        <v>748</v>
      </c>
      <c r="D733" s="14" t="s">
        <v>182</v>
      </c>
      <c r="E733" s="64" t="s">
        <v>749</v>
      </c>
      <c r="F733" s="65">
        <v>0.45300000000000001</v>
      </c>
      <c r="G733" s="65">
        <v>0.80400000000000005</v>
      </c>
      <c r="H733" s="35">
        <f>G733-F733</f>
        <v>0.35100000000000003</v>
      </c>
      <c r="I733" s="36">
        <v>4.4000000000000004</v>
      </c>
      <c r="J733" s="37">
        <v>329</v>
      </c>
      <c r="K733" s="19">
        <f>SUM(H733*I733*J733)</f>
        <v>508.10760000000005</v>
      </c>
      <c r="L733" s="188"/>
    </row>
    <row r="734" spans="1:13">
      <c r="A734" s="223"/>
      <c r="B734" s="790" t="s">
        <v>750</v>
      </c>
      <c r="C734" s="802"/>
      <c r="D734" s="803"/>
      <c r="E734" s="229"/>
      <c r="F734" s="68"/>
      <c r="G734" s="68"/>
      <c r="H734" s="38">
        <f>SUM(H733:H733)</f>
        <v>0.35100000000000003</v>
      </c>
      <c r="I734" s="39"/>
      <c r="J734" s="40"/>
      <c r="K734" s="20">
        <f>SUM(K733)</f>
        <v>508.10760000000005</v>
      </c>
      <c r="L734" s="170"/>
    </row>
    <row r="735" spans="1:13">
      <c r="A735" s="222">
        <v>192</v>
      </c>
      <c r="B735" s="14"/>
      <c r="C735" s="34" t="s">
        <v>751</v>
      </c>
      <c r="D735" s="14" t="s">
        <v>194</v>
      </c>
      <c r="E735" s="240" t="s">
        <v>752</v>
      </c>
      <c r="F735" s="65">
        <v>0</v>
      </c>
      <c r="G735" s="65">
        <v>0.51500000000000001</v>
      </c>
      <c r="H735" s="35">
        <f>G735-F735</f>
        <v>0.51500000000000001</v>
      </c>
      <c r="I735" s="134">
        <v>5.2</v>
      </c>
      <c r="J735" s="37">
        <v>500</v>
      </c>
      <c r="K735" s="19">
        <f>SUM(H735*I735*J735)</f>
        <v>1339.0000000000002</v>
      </c>
      <c r="L735" s="188"/>
    </row>
    <row r="736" spans="1:13">
      <c r="A736" s="223"/>
      <c r="B736" s="790" t="s">
        <v>753</v>
      </c>
      <c r="C736" s="802"/>
      <c r="D736" s="803"/>
      <c r="E736" s="227"/>
      <c r="F736" s="65"/>
      <c r="G736" s="65"/>
      <c r="H736" s="38">
        <f>SUM(H735:H735)</f>
        <v>0.51500000000000001</v>
      </c>
      <c r="I736" s="134"/>
      <c r="J736" s="37"/>
      <c r="K736" s="20">
        <f>SUBTOTAL(9,K735:K735)</f>
        <v>1339.0000000000002</v>
      </c>
      <c r="L736" s="170"/>
    </row>
    <row r="737" spans="1:16" s="468" customFormat="1">
      <c r="A737" s="531">
        <v>193</v>
      </c>
      <c r="B737" s="464"/>
      <c r="C737" s="522" t="s">
        <v>754</v>
      </c>
      <c r="D737" s="464" t="s">
        <v>194</v>
      </c>
      <c r="E737" s="523" t="s">
        <v>1074</v>
      </c>
      <c r="F737" s="465">
        <v>0.96699999999999997</v>
      </c>
      <c r="G737" s="465">
        <v>2.1</v>
      </c>
      <c r="H737" s="524">
        <f>G737-F737</f>
        <v>1.133</v>
      </c>
      <c r="I737" s="517">
        <v>5.6</v>
      </c>
      <c r="J737" s="518">
        <v>450</v>
      </c>
      <c r="K737" s="525">
        <f>SUM(H737*I737*J737)</f>
        <v>2855.16</v>
      </c>
      <c r="L737" s="466"/>
    </row>
    <row r="738" spans="1:16" s="468" customFormat="1">
      <c r="A738" s="515"/>
      <c r="B738" s="804" t="s">
        <v>755</v>
      </c>
      <c r="C738" s="805"/>
      <c r="D738" s="806"/>
      <c r="E738" s="484"/>
      <c r="F738" s="465"/>
      <c r="G738" s="465"/>
      <c r="H738" s="516">
        <f>SUM(H737:H737)</f>
        <v>1.133</v>
      </c>
      <c r="I738" s="517"/>
      <c r="J738" s="518"/>
      <c r="K738" s="488">
        <f>SUBTOTAL(9,K737:K737)</f>
        <v>2855.16</v>
      </c>
      <c r="L738" s="532"/>
      <c r="M738" s="533"/>
    </row>
    <row r="739" spans="1:16">
      <c r="A739" s="222">
        <v>194</v>
      </c>
      <c r="B739" s="141"/>
      <c r="C739" s="34" t="s">
        <v>468</v>
      </c>
      <c r="D739" s="14" t="s">
        <v>182</v>
      </c>
      <c r="E739" s="64" t="s">
        <v>892</v>
      </c>
      <c r="F739" s="65">
        <v>3.5009999999999999</v>
      </c>
      <c r="G739" s="65">
        <v>3.9569999999999999</v>
      </c>
      <c r="H739" s="17">
        <f>G739-F739</f>
        <v>0.45599999999999996</v>
      </c>
      <c r="I739" s="32">
        <v>6.6</v>
      </c>
      <c r="J739" s="18">
        <v>855</v>
      </c>
      <c r="K739" s="19">
        <f>SUM(H739*I739*J739)</f>
        <v>2573.2079999999996</v>
      </c>
      <c r="L739" s="319"/>
      <c r="M739" s="74"/>
    </row>
    <row r="740" spans="1:16" s="468" customFormat="1">
      <c r="A740" s="515"/>
      <c r="B740" s="804" t="s">
        <v>469</v>
      </c>
      <c r="C740" s="818"/>
      <c r="D740" s="819"/>
      <c r="E740" s="484"/>
      <c r="F740" s="465"/>
      <c r="G740" s="465"/>
      <c r="H740" s="516">
        <f>SUM(H739)</f>
        <v>0.45599999999999996</v>
      </c>
      <c r="I740" s="517"/>
      <c r="J740" s="518"/>
      <c r="K740" s="488">
        <f>SUM(K739:K739)</f>
        <v>2573.2079999999996</v>
      </c>
      <c r="L740" s="520"/>
    </row>
    <row r="741" spans="1:16">
      <c r="A741" s="222">
        <v>195</v>
      </c>
      <c r="B741" s="14"/>
      <c r="C741" s="34" t="s">
        <v>893</v>
      </c>
      <c r="D741" s="14" t="s">
        <v>182</v>
      </c>
      <c r="E741" s="240" t="s">
        <v>894</v>
      </c>
      <c r="F741" s="26">
        <v>1.147</v>
      </c>
      <c r="G741" s="26">
        <v>1.677</v>
      </c>
      <c r="H741" s="35">
        <f>G741-F741</f>
        <v>0.53</v>
      </c>
      <c r="I741" s="134">
        <v>5.15</v>
      </c>
      <c r="J741" s="37">
        <v>370</v>
      </c>
      <c r="K741" s="19">
        <f>SUM(H741*I741*J741)</f>
        <v>1009.9150000000001</v>
      </c>
      <c r="L741" s="454"/>
      <c r="M741" s="451"/>
      <c r="N741" s="451"/>
      <c r="O741" s="335"/>
    </row>
    <row r="742" spans="1:16">
      <c r="A742" s="223"/>
      <c r="B742" s="790" t="s">
        <v>895</v>
      </c>
      <c r="C742" s="791"/>
      <c r="D742" s="792"/>
      <c r="E742" s="227"/>
      <c r="F742" s="65"/>
      <c r="G742" s="65"/>
      <c r="H742" s="38">
        <f>SUM(H741:H741)</f>
        <v>0.53</v>
      </c>
      <c r="I742" s="134"/>
      <c r="J742" s="37"/>
      <c r="K742" s="20">
        <f>SUBTOTAL(9,K741:K741)</f>
        <v>1009.9150000000001</v>
      </c>
      <c r="L742" s="336"/>
      <c r="M742" s="335"/>
      <c r="N742" s="335"/>
      <c r="O742" s="335"/>
    </row>
    <row r="743" spans="1:16">
      <c r="A743" s="62">
        <v>196</v>
      </c>
      <c r="B743" s="14"/>
      <c r="C743" s="34" t="s">
        <v>900</v>
      </c>
      <c r="D743" s="14" t="s">
        <v>199</v>
      </c>
      <c r="E743" s="64" t="s">
        <v>901</v>
      </c>
      <c r="F743" s="65">
        <v>2.004</v>
      </c>
      <c r="G743" s="65">
        <v>3.5049999999999999</v>
      </c>
      <c r="H743" s="35">
        <f>G743-F743</f>
        <v>1.5009999999999999</v>
      </c>
      <c r="I743" s="134">
        <v>4.3</v>
      </c>
      <c r="J743" s="37">
        <v>480</v>
      </c>
      <c r="K743" s="19">
        <f>SUM(H743*I743*J743)</f>
        <v>3098.0639999999994</v>
      </c>
      <c r="L743" s="400"/>
      <c r="M743" s="335"/>
      <c r="N743" s="335"/>
      <c r="O743" s="335"/>
      <c r="P743" s="335"/>
    </row>
    <row r="744" spans="1:16">
      <c r="A744" s="63"/>
      <c r="B744" s="790" t="s">
        <v>902</v>
      </c>
      <c r="C744" s="791"/>
      <c r="D744" s="792"/>
      <c r="E744" s="229"/>
      <c r="F744" s="65"/>
      <c r="G744" s="65"/>
      <c r="H744" s="38">
        <f>SUM(H743)</f>
        <v>1.5009999999999999</v>
      </c>
      <c r="I744" s="134"/>
      <c r="J744" s="37"/>
      <c r="K744" s="20">
        <f>SUM(K743)</f>
        <v>3098.0639999999994</v>
      </c>
      <c r="L744" s="336"/>
      <c r="M744" s="335"/>
      <c r="N744" s="335"/>
      <c r="O744" s="335"/>
      <c r="P744" s="335"/>
    </row>
    <row r="745" spans="1:16">
      <c r="A745" s="62">
        <v>197</v>
      </c>
      <c r="B745" s="14"/>
      <c r="C745" s="34" t="s">
        <v>903</v>
      </c>
      <c r="D745" s="14" t="s">
        <v>199</v>
      </c>
      <c r="E745" s="64" t="s">
        <v>904</v>
      </c>
      <c r="F745" s="65">
        <v>0</v>
      </c>
      <c r="G745" s="65">
        <v>1.1739999999999999</v>
      </c>
      <c r="H745" s="35">
        <f>G745-F745</f>
        <v>1.1739999999999999</v>
      </c>
      <c r="I745" s="134">
        <v>3.5</v>
      </c>
      <c r="J745" s="37">
        <v>480</v>
      </c>
      <c r="K745" s="19">
        <f>SUM(H745*I745*J745)</f>
        <v>1972.32</v>
      </c>
      <c r="L745" s="400"/>
      <c r="M745" s="335"/>
      <c r="N745" s="335"/>
      <c r="O745" s="335"/>
      <c r="P745" s="335"/>
    </row>
    <row r="746" spans="1:16">
      <c r="A746" s="63"/>
      <c r="B746" s="790" t="s">
        <v>905</v>
      </c>
      <c r="C746" s="791"/>
      <c r="D746" s="792"/>
      <c r="E746" s="229"/>
      <c r="F746" s="65"/>
      <c r="G746" s="65"/>
      <c r="H746" s="38">
        <f>SUM(H745)</f>
        <v>1.1739999999999999</v>
      </c>
      <c r="I746" s="134"/>
      <c r="J746" s="37"/>
      <c r="K746" s="20">
        <f>SUM(K745)</f>
        <v>1972.32</v>
      </c>
      <c r="L746" s="336"/>
      <c r="M746" s="335"/>
      <c r="N746" s="335"/>
      <c r="O746" s="335"/>
      <c r="P746" s="335"/>
    </row>
    <row r="747" spans="1:16">
      <c r="A747" s="62">
        <v>198</v>
      </c>
      <c r="B747" s="14"/>
      <c r="C747" s="34" t="s">
        <v>906</v>
      </c>
      <c r="D747" s="14" t="s">
        <v>199</v>
      </c>
      <c r="E747" s="64" t="s">
        <v>907</v>
      </c>
      <c r="F747" s="65">
        <v>0</v>
      </c>
      <c r="G747" s="65">
        <v>1.506</v>
      </c>
      <c r="H747" s="35">
        <f>G747-F747</f>
        <v>1.506</v>
      </c>
      <c r="I747" s="134">
        <v>3.5</v>
      </c>
      <c r="J747" s="37">
        <v>480</v>
      </c>
      <c r="K747" s="19">
        <f>SUM(H747*I747*J747)</f>
        <v>2530.08</v>
      </c>
      <c r="L747" s="400"/>
      <c r="M747" s="335"/>
      <c r="N747" s="335"/>
      <c r="O747" s="335"/>
      <c r="P747" s="335"/>
    </row>
    <row r="748" spans="1:16">
      <c r="A748" s="63"/>
      <c r="B748" s="790" t="s">
        <v>908</v>
      </c>
      <c r="C748" s="791"/>
      <c r="D748" s="792"/>
      <c r="E748" s="229"/>
      <c r="F748" s="65"/>
      <c r="G748" s="65"/>
      <c r="H748" s="38">
        <f>SUM(H747)</f>
        <v>1.506</v>
      </c>
      <c r="I748" s="134"/>
      <c r="J748" s="37"/>
      <c r="K748" s="20">
        <f>SUM(K747)</f>
        <v>2530.08</v>
      </c>
      <c r="L748" s="455"/>
      <c r="M748" s="335"/>
      <c r="N748" s="335"/>
      <c r="O748" s="335"/>
      <c r="P748" s="335"/>
    </row>
    <row r="749" spans="1:16">
      <c r="A749" s="62">
        <v>199</v>
      </c>
      <c r="B749" s="14"/>
      <c r="C749" s="34" t="s">
        <v>909</v>
      </c>
      <c r="D749" s="14" t="s">
        <v>199</v>
      </c>
      <c r="E749" s="64" t="s">
        <v>910</v>
      </c>
      <c r="F749" s="65">
        <v>0</v>
      </c>
      <c r="G749" s="65">
        <v>1.925</v>
      </c>
      <c r="H749" s="35">
        <f>G749-F749</f>
        <v>1.925</v>
      </c>
      <c r="I749" s="134">
        <v>3.8</v>
      </c>
      <c r="J749" s="37">
        <v>480</v>
      </c>
      <c r="K749" s="19">
        <f>SUM(H749*I749*J749)</f>
        <v>3511.2</v>
      </c>
      <c r="L749" s="336"/>
      <c r="M749" s="335"/>
      <c r="N749" s="335"/>
      <c r="O749" s="335"/>
      <c r="P749" s="335"/>
    </row>
    <row r="750" spans="1:16">
      <c r="A750" s="63"/>
      <c r="B750" s="790" t="s">
        <v>911</v>
      </c>
      <c r="C750" s="791"/>
      <c r="D750" s="792"/>
      <c r="E750" s="229"/>
      <c r="F750" s="65"/>
      <c r="G750" s="65"/>
      <c r="H750" s="38">
        <f>SUM(H749)</f>
        <v>1.925</v>
      </c>
      <c r="I750" s="134"/>
      <c r="J750" s="37"/>
      <c r="K750" s="20">
        <f>SUM(K749)</f>
        <v>3511.2</v>
      </c>
      <c r="L750" s="336"/>
      <c r="M750" s="335"/>
      <c r="N750" s="335"/>
      <c r="O750" s="335"/>
      <c r="P750" s="335"/>
    </row>
    <row r="751" spans="1:16">
      <c r="A751" s="62">
        <v>200</v>
      </c>
      <c r="B751" s="14"/>
      <c r="C751" s="34" t="s">
        <v>912</v>
      </c>
      <c r="D751" s="14" t="s">
        <v>199</v>
      </c>
      <c r="E751" s="64" t="s">
        <v>913</v>
      </c>
      <c r="F751" s="65">
        <v>0</v>
      </c>
      <c r="G751" s="65">
        <v>0.94599999999999995</v>
      </c>
      <c r="H751" s="35">
        <f>G751-F751</f>
        <v>0.94599999999999995</v>
      </c>
      <c r="I751" s="134">
        <v>4.2</v>
      </c>
      <c r="J751" s="37">
        <v>480</v>
      </c>
      <c r="K751" s="19">
        <f>SUM(H751*I751*J751)</f>
        <v>1907.136</v>
      </c>
      <c r="L751" s="875"/>
      <c r="M751" s="759"/>
      <c r="N751" s="759"/>
      <c r="O751" s="759"/>
      <c r="P751" s="759"/>
    </row>
    <row r="752" spans="1:16">
      <c r="A752" s="63"/>
      <c r="B752" s="790" t="s">
        <v>914</v>
      </c>
      <c r="C752" s="791"/>
      <c r="D752" s="792"/>
      <c r="E752" s="229"/>
      <c r="F752" s="65"/>
      <c r="G752" s="65"/>
      <c r="H752" s="38">
        <f>SUM(H751)</f>
        <v>0.94599999999999995</v>
      </c>
      <c r="I752" s="134"/>
      <c r="J752" s="37"/>
      <c r="K752" s="20">
        <f>SUM(K751)</f>
        <v>1907.136</v>
      </c>
      <c r="L752" s="760"/>
      <c r="M752" s="759"/>
      <c r="N752" s="759"/>
      <c r="O752" s="759"/>
      <c r="P752" s="759"/>
    </row>
    <row r="753" spans="1:16">
      <c r="A753" s="62">
        <v>201</v>
      </c>
      <c r="B753" s="14"/>
      <c r="C753" s="34" t="s">
        <v>915</v>
      </c>
      <c r="D753" s="14" t="s">
        <v>199</v>
      </c>
      <c r="E753" s="64" t="s">
        <v>916</v>
      </c>
      <c r="F753" s="65">
        <v>0</v>
      </c>
      <c r="G753" s="65">
        <v>3.2229999999999999</v>
      </c>
      <c r="H753" s="35">
        <f>G753-F753</f>
        <v>3.2229999999999999</v>
      </c>
      <c r="I753" s="134">
        <v>4.5</v>
      </c>
      <c r="J753" s="37">
        <v>480</v>
      </c>
      <c r="K753" s="19">
        <f>SUM(H753*I753*J753)</f>
        <v>6961.6799999999994</v>
      </c>
      <c r="L753" s="875"/>
      <c r="M753" s="759"/>
      <c r="N753" s="759"/>
      <c r="O753" s="759"/>
      <c r="P753" s="759"/>
    </row>
    <row r="754" spans="1:16">
      <c r="A754" s="63"/>
      <c r="B754" s="790" t="s">
        <v>917</v>
      </c>
      <c r="C754" s="791"/>
      <c r="D754" s="792"/>
      <c r="E754" s="229"/>
      <c r="F754" s="65"/>
      <c r="G754" s="65"/>
      <c r="H754" s="38">
        <f>SUM(H753)</f>
        <v>3.2229999999999999</v>
      </c>
      <c r="I754" s="134"/>
      <c r="J754" s="37"/>
      <c r="K754" s="20">
        <f>SUM(K753)</f>
        <v>6961.6799999999994</v>
      </c>
      <c r="L754" s="760"/>
      <c r="M754" s="759"/>
      <c r="N754" s="759"/>
      <c r="O754" s="759"/>
      <c r="P754" s="759"/>
    </row>
    <row r="755" spans="1:16">
      <c r="A755" s="62">
        <v>202</v>
      </c>
      <c r="B755" s="14"/>
      <c r="C755" s="34" t="s">
        <v>570</v>
      </c>
      <c r="D755" s="14" t="s">
        <v>199</v>
      </c>
      <c r="E755" s="64" t="s">
        <v>918</v>
      </c>
      <c r="F755" s="65">
        <v>0</v>
      </c>
      <c r="G755" s="65">
        <v>2.266</v>
      </c>
      <c r="H755" s="35">
        <f>G755-F755</f>
        <v>2.266</v>
      </c>
      <c r="I755" s="134">
        <v>4.5</v>
      </c>
      <c r="J755" s="37">
        <v>480</v>
      </c>
      <c r="K755" s="19">
        <f>SUM(H755*I755*J755)</f>
        <v>4894.5599999999995</v>
      </c>
      <c r="L755" s="725"/>
      <c r="M755" s="726"/>
      <c r="N755" s="513"/>
      <c r="O755" s="513"/>
      <c r="P755" s="513"/>
    </row>
    <row r="756" spans="1:16">
      <c r="A756" s="63"/>
      <c r="B756" s="790" t="s">
        <v>573</v>
      </c>
      <c r="C756" s="791"/>
      <c r="D756" s="792"/>
      <c r="E756" s="229"/>
      <c r="F756" s="65"/>
      <c r="G756" s="65"/>
      <c r="H756" s="38">
        <f>SUM(H755)</f>
        <v>2.266</v>
      </c>
      <c r="I756" s="134"/>
      <c r="J756" s="37"/>
      <c r="K756" s="20">
        <f>SUM(K755)</f>
        <v>4894.5599999999995</v>
      </c>
      <c r="L756" s="514"/>
      <c r="M756" s="513"/>
      <c r="N756" s="513"/>
      <c r="O756" s="513"/>
      <c r="P756" s="513"/>
    </row>
    <row r="757" spans="1:16" s="46" customFormat="1">
      <c r="A757" s="480"/>
      <c r="B757" s="480"/>
      <c r="C757" s="294"/>
      <c r="D757" s="480"/>
      <c r="E757" s="411"/>
      <c r="F757" s="312"/>
      <c r="G757" s="312"/>
      <c r="H757" s="390"/>
      <c r="I757" s="324"/>
      <c r="J757" s="325"/>
      <c r="K757" s="295"/>
      <c r="L757" s="873"/>
      <c r="M757" s="874"/>
      <c r="N757" s="874"/>
      <c r="O757" s="874"/>
      <c r="P757" s="874"/>
    </row>
    <row r="758" spans="1:16" s="46" customFormat="1" ht="15.75" thickBot="1">
      <c r="A758" s="782">
        <v>24</v>
      </c>
      <c r="B758" s="866"/>
      <c r="C758" s="866"/>
      <c r="D758" s="866"/>
      <c r="E758" s="866"/>
      <c r="F758" s="866"/>
      <c r="G758" s="866"/>
      <c r="H758" s="866"/>
      <c r="I758" s="866"/>
      <c r="J758" s="866"/>
      <c r="K758" s="866"/>
      <c r="L758" s="874"/>
      <c r="M758" s="874"/>
      <c r="N758" s="874"/>
      <c r="O758" s="874"/>
      <c r="P758" s="874"/>
    </row>
    <row r="759" spans="1:16" ht="36">
      <c r="A759" s="163" t="s">
        <v>164</v>
      </c>
      <c r="B759" s="164" t="s">
        <v>165</v>
      </c>
      <c r="C759" s="165" t="s">
        <v>166</v>
      </c>
      <c r="D759" s="166" t="s">
        <v>167</v>
      </c>
      <c r="E759" s="165" t="s">
        <v>168</v>
      </c>
      <c r="F759" s="807" t="s">
        <v>169</v>
      </c>
      <c r="G759" s="808"/>
      <c r="H759" s="167" t="s">
        <v>170</v>
      </c>
      <c r="I759" s="168" t="s">
        <v>171</v>
      </c>
      <c r="J759" s="169" t="s">
        <v>172</v>
      </c>
      <c r="K759" s="570" t="s">
        <v>173</v>
      </c>
      <c r="L759" s="436"/>
    </row>
    <row r="760" spans="1:16" ht="15.2" customHeight="1" thickBot="1">
      <c r="A760" s="171" t="s">
        <v>174</v>
      </c>
      <c r="B760" s="172"/>
      <c r="C760" s="173"/>
      <c r="D760" s="174"/>
      <c r="E760" s="175"/>
      <c r="F760" s="176" t="s">
        <v>175</v>
      </c>
      <c r="G760" s="177" t="s">
        <v>176</v>
      </c>
      <c r="H760" s="178" t="s">
        <v>177</v>
      </c>
      <c r="I760" s="179" t="s">
        <v>178</v>
      </c>
      <c r="J760" s="180" t="s">
        <v>179</v>
      </c>
      <c r="K760" s="178" t="s">
        <v>180</v>
      </c>
      <c r="L760" s="436"/>
    </row>
    <row r="761" spans="1:16" ht="4.1500000000000004" customHeight="1">
      <c r="A761" s="433"/>
      <c r="B761" s="182"/>
      <c r="C761" s="183"/>
      <c r="D761" s="182"/>
      <c r="E761" s="182"/>
      <c r="F761" s="185"/>
      <c r="G761" s="185"/>
      <c r="H761" s="185"/>
      <c r="I761" s="186"/>
      <c r="J761" s="183"/>
      <c r="K761" s="187"/>
      <c r="L761" s="170"/>
    </row>
    <row r="762" spans="1:16">
      <c r="A762" s="62">
        <v>203</v>
      </c>
      <c r="B762" s="14"/>
      <c r="C762" s="34" t="s">
        <v>919</v>
      </c>
      <c r="D762" s="14" t="s">
        <v>199</v>
      </c>
      <c r="E762" s="64" t="s">
        <v>920</v>
      </c>
      <c r="F762" s="65">
        <v>0</v>
      </c>
      <c r="G762" s="65">
        <v>2.4279999999999999</v>
      </c>
      <c r="H762" s="35">
        <f>G762-F762</f>
        <v>2.4279999999999999</v>
      </c>
      <c r="I762" s="134">
        <v>4.7</v>
      </c>
      <c r="J762" s="37">
        <v>480</v>
      </c>
      <c r="K762" s="19">
        <f>SUM(H762*I762*J762)</f>
        <v>5477.5680000000002</v>
      </c>
      <c r="L762" s="474"/>
      <c r="M762" s="473"/>
      <c r="N762" s="473"/>
      <c r="O762" s="473"/>
      <c r="P762" s="473"/>
    </row>
    <row r="763" spans="1:16">
      <c r="A763" s="63"/>
      <c r="B763" s="790" t="s">
        <v>921</v>
      </c>
      <c r="C763" s="791"/>
      <c r="D763" s="792"/>
      <c r="E763" s="229"/>
      <c r="F763" s="65"/>
      <c r="G763" s="65"/>
      <c r="H763" s="38">
        <f>SUM(H762)</f>
        <v>2.4279999999999999</v>
      </c>
      <c r="I763" s="134"/>
      <c r="J763" s="37"/>
      <c r="K763" s="20">
        <f>SUM(K762)</f>
        <v>5477.5680000000002</v>
      </c>
      <c r="L763" s="474"/>
      <c r="M763" s="473"/>
      <c r="N763" s="473"/>
      <c r="O763" s="473"/>
      <c r="P763" s="473"/>
    </row>
    <row r="764" spans="1:16">
      <c r="A764" s="62">
        <v>204</v>
      </c>
      <c r="B764" s="14"/>
      <c r="C764" s="34" t="s">
        <v>922</v>
      </c>
      <c r="D764" s="14" t="s">
        <v>199</v>
      </c>
      <c r="E764" s="64" t="s">
        <v>923</v>
      </c>
      <c r="F764" s="65">
        <v>0</v>
      </c>
      <c r="G764" s="65">
        <v>0.79</v>
      </c>
      <c r="H764" s="35">
        <f>G764-F764</f>
        <v>0.79</v>
      </c>
      <c r="I764" s="134">
        <v>4.2</v>
      </c>
      <c r="J764" s="37">
        <v>480</v>
      </c>
      <c r="K764" s="19">
        <f>SUM(H764*I764*J764)</f>
        <v>1592.6400000000003</v>
      </c>
      <c r="L764" s="875"/>
      <c r="M764" s="759"/>
      <c r="N764" s="759"/>
      <c r="O764" s="759"/>
      <c r="P764" s="759"/>
    </row>
    <row r="765" spans="1:16">
      <c r="A765" s="63"/>
      <c r="B765" s="790" t="s">
        <v>924</v>
      </c>
      <c r="C765" s="791"/>
      <c r="D765" s="792"/>
      <c r="E765" s="229"/>
      <c r="F765" s="65"/>
      <c r="G765" s="65"/>
      <c r="H765" s="38">
        <f>SUM(H764)</f>
        <v>0.79</v>
      </c>
      <c r="I765" s="134"/>
      <c r="J765" s="37"/>
      <c r="K765" s="20">
        <f>SUM(K764)</f>
        <v>1592.6400000000003</v>
      </c>
      <c r="L765" s="760"/>
      <c r="M765" s="759"/>
      <c r="N765" s="759"/>
      <c r="O765" s="759"/>
      <c r="P765" s="759"/>
    </row>
    <row r="766" spans="1:16">
      <c r="A766" s="62">
        <v>205</v>
      </c>
      <c r="B766" s="14"/>
      <c r="C766" s="34" t="s">
        <v>925</v>
      </c>
      <c r="D766" s="14" t="s">
        <v>199</v>
      </c>
      <c r="E766" s="64" t="s">
        <v>926</v>
      </c>
      <c r="F766" s="65">
        <v>0</v>
      </c>
      <c r="G766" s="65">
        <v>2.234</v>
      </c>
      <c r="H766" s="35">
        <f>G766-F766</f>
        <v>2.234</v>
      </c>
      <c r="I766" s="134">
        <v>5.5</v>
      </c>
      <c r="J766" s="37">
        <v>480</v>
      </c>
      <c r="K766" s="19">
        <f>SUM(H766*I766*J766)</f>
        <v>5897.7599999999993</v>
      </c>
      <c r="L766" s="875"/>
      <c r="M766" s="759"/>
      <c r="N766" s="759"/>
      <c r="O766" s="759"/>
      <c r="P766" s="759"/>
    </row>
    <row r="767" spans="1:16">
      <c r="A767" s="63"/>
      <c r="B767" s="790" t="s">
        <v>927</v>
      </c>
      <c r="C767" s="791"/>
      <c r="D767" s="792"/>
      <c r="E767" s="229"/>
      <c r="F767" s="65"/>
      <c r="G767" s="65"/>
      <c r="H767" s="38">
        <f>SUM(H766)</f>
        <v>2.234</v>
      </c>
      <c r="I767" s="134"/>
      <c r="J767" s="37"/>
      <c r="K767" s="20">
        <f>SUM(K766)</f>
        <v>5897.7599999999993</v>
      </c>
      <c r="L767" s="760"/>
      <c r="M767" s="759"/>
      <c r="N767" s="759"/>
      <c r="O767" s="759"/>
      <c r="P767" s="759"/>
    </row>
    <row r="768" spans="1:16">
      <c r="A768" s="62">
        <v>206</v>
      </c>
      <c r="B768" s="14"/>
      <c r="C768" s="34" t="s">
        <v>928</v>
      </c>
      <c r="D768" s="14" t="s">
        <v>199</v>
      </c>
      <c r="E768" s="64" t="s">
        <v>21</v>
      </c>
      <c r="F768" s="65">
        <v>0</v>
      </c>
      <c r="G768" s="65">
        <v>2.0459999999999998</v>
      </c>
      <c r="H768" s="35">
        <f>G768-F768</f>
        <v>2.0459999999999998</v>
      </c>
      <c r="I768" s="134">
        <v>5.5</v>
      </c>
      <c r="J768" s="37">
        <v>480</v>
      </c>
      <c r="K768" s="19">
        <f>SUM(H768*I768*J768)</f>
        <v>5401.44</v>
      </c>
      <c r="L768" s="875"/>
      <c r="M768" s="759"/>
      <c r="N768" s="759"/>
      <c r="O768" s="759"/>
      <c r="P768" s="759"/>
    </row>
    <row r="769" spans="1:16">
      <c r="A769" s="63"/>
      <c r="B769" s="790" t="s">
        <v>929</v>
      </c>
      <c r="C769" s="791"/>
      <c r="D769" s="792"/>
      <c r="E769" s="229"/>
      <c r="F769" s="65"/>
      <c r="G769" s="65"/>
      <c r="H769" s="38">
        <f>SUM(H768)</f>
        <v>2.0459999999999998</v>
      </c>
      <c r="I769" s="134"/>
      <c r="J769" s="37"/>
      <c r="K769" s="20">
        <f>SUM(K768)</f>
        <v>5401.44</v>
      </c>
      <c r="L769" s="760"/>
      <c r="M769" s="759"/>
      <c r="N769" s="759"/>
      <c r="O769" s="759"/>
      <c r="P769" s="759"/>
    </row>
    <row r="770" spans="1:16">
      <c r="A770" s="62">
        <v>207</v>
      </c>
      <c r="B770" s="14"/>
      <c r="C770" s="34" t="s">
        <v>225</v>
      </c>
      <c r="D770" s="14" t="s">
        <v>199</v>
      </c>
      <c r="E770" s="64" t="s">
        <v>930</v>
      </c>
      <c r="F770" s="65">
        <v>1.6160000000000001</v>
      </c>
      <c r="G770" s="65">
        <v>2.6739999999999999</v>
      </c>
      <c r="H770" s="35">
        <f>G770-F770</f>
        <v>1.0579999999999998</v>
      </c>
      <c r="I770" s="134">
        <v>4.7</v>
      </c>
      <c r="J770" s="37">
        <v>480</v>
      </c>
      <c r="K770" s="19">
        <f>SUM(H770*I770*J770)</f>
        <v>2386.8479999999995</v>
      </c>
      <c r="L770" s="875"/>
      <c r="M770" s="759"/>
      <c r="N770" s="759"/>
      <c r="O770" s="759"/>
      <c r="P770" s="759"/>
    </row>
    <row r="771" spans="1:16">
      <c r="A771" s="63"/>
      <c r="B771" s="790" t="s">
        <v>227</v>
      </c>
      <c r="C771" s="791"/>
      <c r="D771" s="792"/>
      <c r="E771" s="229"/>
      <c r="F771" s="65"/>
      <c r="G771" s="65"/>
      <c r="H771" s="38">
        <f>SUM(H770)</f>
        <v>1.0579999999999998</v>
      </c>
      <c r="I771" s="134"/>
      <c r="J771" s="37"/>
      <c r="K771" s="20">
        <f>SUM(K770)</f>
        <v>2386.8479999999995</v>
      </c>
      <c r="L771" s="760"/>
      <c r="M771" s="759"/>
      <c r="N771" s="759"/>
      <c r="O771" s="759"/>
      <c r="P771" s="759"/>
    </row>
    <row r="772" spans="1:16">
      <c r="A772" s="62">
        <v>208</v>
      </c>
      <c r="B772" s="14"/>
      <c r="C772" s="34" t="s">
        <v>346</v>
      </c>
      <c r="D772" s="14" t="s">
        <v>199</v>
      </c>
      <c r="E772" s="64" t="s">
        <v>931</v>
      </c>
      <c r="F772" s="65">
        <v>5.7450000000000001</v>
      </c>
      <c r="G772" s="65">
        <v>6.7229999999999999</v>
      </c>
      <c r="H772" s="35">
        <f>G772-F772</f>
        <v>0.97799999999999976</v>
      </c>
      <c r="I772" s="134">
        <v>4.5</v>
      </c>
      <c r="J772" s="37">
        <v>480</v>
      </c>
      <c r="K772" s="19">
        <f>SUM(H772*I772*J772)</f>
        <v>2112.4799999999996</v>
      </c>
      <c r="L772" s="875"/>
      <c r="M772" s="759"/>
      <c r="N772" s="759"/>
      <c r="O772" s="759"/>
      <c r="P772" s="759"/>
    </row>
    <row r="773" spans="1:16">
      <c r="A773" s="63"/>
      <c r="B773" s="790" t="s">
        <v>348</v>
      </c>
      <c r="C773" s="791"/>
      <c r="D773" s="792"/>
      <c r="E773" s="229"/>
      <c r="F773" s="65"/>
      <c r="G773" s="65"/>
      <c r="H773" s="38">
        <f>SUM(H772)</f>
        <v>0.97799999999999976</v>
      </c>
      <c r="I773" s="134"/>
      <c r="J773" s="37"/>
      <c r="K773" s="20">
        <f>SUM(K772)</f>
        <v>2112.4799999999996</v>
      </c>
      <c r="L773" s="760"/>
      <c r="M773" s="759"/>
      <c r="N773" s="759"/>
      <c r="O773" s="759"/>
      <c r="P773" s="759"/>
    </row>
    <row r="774" spans="1:16">
      <c r="A774" s="62">
        <v>209</v>
      </c>
      <c r="B774" s="14"/>
      <c r="C774" s="34" t="s">
        <v>932</v>
      </c>
      <c r="D774" s="14" t="s">
        <v>199</v>
      </c>
      <c r="E774" s="64" t="s">
        <v>933</v>
      </c>
      <c r="F774" s="65">
        <v>0</v>
      </c>
      <c r="G774" s="65">
        <v>2.0070000000000001</v>
      </c>
      <c r="H774" s="35">
        <f>G774-F774</f>
        <v>2.0070000000000001</v>
      </c>
      <c r="I774" s="134">
        <v>4.5999999999999996</v>
      </c>
      <c r="J774" s="37">
        <v>480</v>
      </c>
      <c r="K774" s="19">
        <f>SUM(H774*I774*J774)</f>
        <v>4431.4560000000001</v>
      </c>
      <c r="L774" s="875"/>
      <c r="M774" s="759"/>
      <c r="N774" s="759"/>
      <c r="O774" s="759"/>
      <c r="P774" s="759"/>
    </row>
    <row r="775" spans="1:16">
      <c r="A775" s="63"/>
      <c r="B775" s="790" t="s">
        <v>934</v>
      </c>
      <c r="C775" s="791"/>
      <c r="D775" s="792"/>
      <c r="E775" s="229"/>
      <c r="F775" s="65"/>
      <c r="G775" s="65"/>
      <c r="H775" s="38">
        <f>SUM(H774)</f>
        <v>2.0070000000000001</v>
      </c>
      <c r="I775" s="134"/>
      <c r="J775" s="37"/>
      <c r="K775" s="20">
        <f>SUM(K774)</f>
        <v>4431.4560000000001</v>
      </c>
      <c r="L775" s="760"/>
      <c r="M775" s="759"/>
      <c r="N775" s="759"/>
      <c r="O775" s="759"/>
      <c r="P775" s="759"/>
    </row>
    <row r="776" spans="1:16">
      <c r="A776" s="62">
        <v>210</v>
      </c>
      <c r="B776" s="14"/>
      <c r="C776" s="34" t="s">
        <v>935</v>
      </c>
      <c r="D776" s="14" t="s">
        <v>199</v>
      </c>
      <c r="E776" s="64" t="s">
        <v>936</v>
      </c>
      <c r="F776" s="65">
        <v>0</v>
      </c>
      <c r="G776" s="65">
        <v>1.571</v>
      </c>
      <c r="H776" s="35">
        <f>G776-F776</f>
        <v>1.571</v>
      </c>
      <c r="I776" s="134">
        <v>4</v>
      </c>
      <c r="J776" s="37">
        <v>480</v>
      </c>
      <c r="K776" s="19">
        <f>SUM(H776*I776*J776)</f>
        <v>3016.3199999999997</v>
      </c>
      <c r="L776" s="875"/>
      <c r="M776" s="759"/>
      <c r="N776" s="759"/>
      <c r="O776" s="759"/>
      <c r="P776" s="759"/>
    </row>
    <row r="777" spans="1:16">
      <c r="A777" s="63"/>
      <c r="B777" s="790" t="s">
        <v>937</v>
      </c>
      <c r="C777" s="791"/>
      <c r="D777" s="792"/>
      <c r="E777" s="229"/>
      <c r="F777" s="65"/>
      <c r="G777" s="65"/>
      <c r="H777" s="38">
        <f>SUM(H776)</f>
        <v>1.571</v>
      </c>
      <c r="I777" s="134"/>
      <c r="J777" s="37"/>
      <c r="K777" s="20">
        <f>SUM(K776)</f>
        <v>3016.3199999999997</v>
      </c>
      <c r="L777" s="760"/>
      <c r="M777" s="759"/>
      <c r="N777" s="759"/>
      <c r="O777" s="759"/>
      <c r="P777" s="759"/>
    </row>
    <row r="778" spans="1:16">
      <c r="A778" s="62">
        <v>211</v>
      </c>
      <c r="B778" s="14"/>
      <c r="C778" s="34" t="s">
        <v>938</v>
      </c>
      <c r="D778" s="14" t="s">
        <v>199</v>
      </c>
      <c r="E778" s="64" t="s">
        <v>939</v>
      </c>
      <c r="F778" s="65">
        <v>1.4159999999999999</v>
      </c>
      <c r="G778" s="65">
        <v>2.3279999999999998</v>
      </c>
      <c r="H778" s="35">
        <f>G778-F778</f>
        <v>0.91199999999999992</v>
      </c>
      <c r="I778" s="134">
        <v>5.2</v>
      </c>
      <c r="J778" s="37">
        <v>480</v>
      </c>
      <c r="K778" s="19">
        <f>SUM(H778*I778*J778)</f>
        <v>2276.3519999999999</v>
      </c>
      <c r="L778" s="400"/>
      <c r="M778" s="335"/>
      <c r="N778" s="335"/>
      <c r="O778" s="335"/>
      <c r="P778" s="335"/>
    </row>
    <row r="779" spans="1:16">
      <c r="A779" s="63"/>
      <c r="B779" s="790" t="s">
        <v>940</v>
      </c>
      <c r="C779" s="791"/>
      <c r="D779" s="792"/>
      <c r="E779" s="229"/>
      <c r="F779" s="65"/>
      <c r="G779" s="65"/>
      <c r="H779" s="38">
        <f>SUM(H778)</f>
        <v>0.91199999999999992</v>
      </c>
      <c r="I779" s="134"/>
      <c r="J779" s="37"/>
      <c r="K779" s="20">
        <f>SUM(K778)</f>
        <v>2276.3519999999999</v>
      </c>
      <c r="L779" s="217"/>
      <c r="M779" s="335"/>
      <c r="N779" s="335"/>
      <c r="O779" s="335"/>
      <c r="P779" s="335"/>
    </row>
    <row r="780" spans="1:16">
      <c r="A780" s="62">
        <v>212</v>
      </c>
      <c r="B780" s="14"/>
      <c r="C780" s="34" t="s">
        <v>941</v>
      </c>
      <c r="D780" s="14" t="s">
        <v>199</v>
      </c>
      <c r="E780" s="64" t="s">
        <v>942</v>
      </c>
      <c r="F780" s="65">
        <v>0</v>
      </c>
      <c r="G780" s="65">
        <v>1.587</v>
      </c>
      <c r="H780" s="35">
        <f>G780-F780</f>
        <v>1.587</v>
      </c>
      <c r="I780" s="134">
        <v>4.5</v>
      </c>
      <c r="J780" s="37">
        <v>480</v>
      </c>
      <c r="K780" s="19">
        <f>SUM(H780*I780*J780)</f>
        <v>3427.92</v>
      </c>
      <c r="L780" s="875"/>
      <c r="M780" s="759"/>
      <c r="N780" s="759"/>
      <c r="O780" s="759"/>
      <c r="P780" s="759"/>
    </row>
    <row r="781" spans="1:16">
      <c r="A781" s="71"/>
      <c r="B781" s="14"/>
      <c r="C781" s="34" t="s">
        <v>941</v>
      </c>
      <c r="D781" s="14" t="s">
        <v>199</v>
      </c>
      <c r="E781" s="64" t="s">
        <v>943</v>
      </c>
      <c r="F781" s="65">
        <v>1.851</v>
      </c>
      <c r="G781" s="65">
        <v>2.72</v>
      </c>
      <c r="H781" s="35">
        <f>G781-F781</f>
        <v>0.86900000000000022</v>
      </c>
      <c r="I781" s="134">
        <v>4.5</v>
      </c>
      <c r="J781" s="37">
        <v>480</v>
      </c>
      <c r="K781" s="19">
        <f>SUM(H781*I781*J781)</f>
        <v>1877.0400000000004</v>
      </c>
      <c r="L781" s="875"/>
      <c r="M781" s="759"/>
      <c r="N781" s="759"/>
      <c r="O781" s="759"/>
      <c r="P781" s="759"/>
    </row>
    <row r="782" spans="1:16">
      <c r="A782" s="63"/>
      <c r="B782" s="790" t="s">
        <v>944</v>
      </c>
      <c r="C782" s="791"/>
      <c r="D782" s="792"/>
      <c r="E782" s="229"/>
      <c r="F782" s="65"/>
      <c r="G782" s="65"/>
      <c r="H782" s="38">
        <f>SUM(H780:H781)</f>
        <v>2.4560000000000004</v>
      </c>
      <c r="I782" s="134"/>
      <c r="J782" s="37"/>
      <c r="K782" s="20">
        <f>SUM(K780:K781)</f>
        <v>5304.9600000000009</v>
      </c>
      <c r="L782" s="875"/>
      <c r="M782" s="759"/>
      <c r="N782" s="759"/>
      <c r="O782" s="759"/>
      <c r="P782" s="759"/>
    </row>
    <row r="783" spans="1:16">
      <c r="A783" s="62">
        <v>213</v>
      </c>
      <c r="B783" s="14"/>
      <c r="C783" s="34" t="s">
        <v>945</v>
      </c>
      <c r="D783" s="14" t="s">
        <v>199</v>
      </c>
      <c r="E783" s="64" t="s">
        <v>946</v>
      </c>
      <c r="F783" s="65">
        <v>1.1830000000000001</v>
      </c>
      <c r="G783" s="65">
        <v>4.8449999999999998</v>
      </c>
      <c r="H783" s="35">
        <f>G783-F783</f>
        <v>3.6619999999999999</v>
      </c>
      <c r="I783" s="134">
        <v>5</v>
      </c>
      <c r="J783" s="37">
        <v>480</v>
      </c>
      <c r="K783" s="19">
        <f>SUM(H783*I783*J783)</f>
        <v>8788.7999999999993</v>
      </c>
      <c r="L783" s="875"/>
      <c r="M783" s="759"/>
      <c r="N783" s="759"/>
      <c r="O783" s="759"/>
      <c r="P783" s="759"/>
    </row>
    <row r="784" spans="1:16">
      <c r="A784" s="63"/>
      <c r="B784" s="790" t="s">
        <v>947</v>
      </c>
      <c r="C784" s="791"/>
      <c r="D784" s="792"/>
      <c r="E784" s="229"/>
      <c r="F784" s="65"/>
      <c r="G784" s="65"/>
      <c r="H784" s="38">
        <f>SUM(H783)</f>
        <v>3.6619999999999999</v>
      </c>
      <c r="I784" s="134"/>
      <c r="J784" s="37"/>
      <c r="K784" s="20">
        <f>SUM(K783)</f>
        <v>8788.7999999999993</v>
      </c>
      <c r="L784" s="760"/>
      <c r="M784" s="759"/>
      <c r="N784" s="759"/>
      <c r="O784" s="759"/>
      <c r="P784" s="759"/>
    </row>
    <row r="785" spans="1:16">
      <c r="A785" s="62">
        <v>214</v>
      </c>
      <c r="B785" s="14"/>
      <c r="C785" s="34" t="s">
        <v>948</v>
      </c>
      <c r="D785" s="14" t="s">
        <v>199</v>
      </c>
      <c r="E785" s="64" t="s">
        <v>949</v>
      </c>
      <c r="F785" s="65">
        <v>0</v>
      </c>
      <c r="G785" s="65">
        <v>2.5819999999999999</v>
      </c>
      <c r="H785" s="35">
        <f>G785-F785</f>
        <v>2.5819999999999999</v>
      </c>
      <c r="I785" s="134">
        <v>4.5</v>
      </c>
      <c r="J785" s="37">
        <v>480</v>
      </c>
      <c r="K785" s="19">
        <f>SUM(H785*I785*J785)</f>
        <v>5577.12</v>
      </c>
      <c r="L785" s="875"/>
      <c r="M785" s="759"/>
      <c r="N785" s="759"/>
      <c r="O785" s="759"/>
      <c r="P785" s="759"/>
    </row>
    <row r="786" spans="1:16">
      <c r="A786" s="63"/>
      <c r="B786" s="790" t="s">
        <v>950</v>
      </c>
      <c r="C786" s="791"/>
      <c r="D786" s="792"/>
      <c r="E786" s="229"/>
      <c r="F786" s="65"/>
      <c r="G786" s="65"/>
      <c r="H786" s="38">
        <f>SUM(H785)</f>
        <v>2.5819999999999999</v>
      </c>
      <c r="I786" s="134"/>
      <c r="J786" s="37"/>
      <c r="K786" s="20">
        <f>SUM(K785)</f>
        <v>5577.12</v>
      </c>
      <c r="L786" s="760"/>
      <c r="M786" s="759"/>
      <c r="N786" s="759"/>
      <c r="O786" s="759"/>
      <c r="P786" s="759"/>
    </row>
    <row r="787" spans="1:16">
      <c r="A787" s="62">
        <v>215</v>
      </c>
      <c r="B787" s="14"/>
      <c r="C787" s="34" t="s">
        <v>956</v>
      </c>
      <c r="D787" s="14" t="s">
        <v>199</v>
      </c>
      <c r="E787" s="64" t="s">
        <v>957</v>
      </c>
      <c r="F787" s="65">
        <v>1.454</v>
      </c>
      <c r="G787" s="65">
        <v>1.919</v>
      </c>
      <c r="H787" s="35">
        <f>G787-F787</f>
        <v>0.46500000000000008</v>
      </c>
      <c r="I787" s="134">
        <v>5.5</v>
      </c>
      <c r="J787" s="37">
        <v>1200</v>
      </c>
      <c r="K787" s="19">
        <f>SUM(H787*I787*J787)</f>
        <v>3069.0000000000005</v>
      </c>
      <c r="L787" s="399"/>
      <c r="M787" s="335"/>
      <c r="N787" s="335"/>
      <c r="O787" s="335"/>
    </row>
    <row r="788" spans="1:16">
      <c r="A788" s="63"/>
      <c r="B788" s="790" t="s">
        <v>958</v>
      </c>
      <c r="C788" s="791"/>
      <c r="D788" s="792"/>
      <c r="E788" s="229"/>
      <c r="F788" s="65"/>
      <c r="G788" s="65"/>
      <c r="H788" s="38">
        <f>SUM(H787)</f>
        <v>0.46500000000000008</v>
      </c>
      <c r="I788" s="134"/>
      <c r="J788" s="37"/>
      <c r="K788" s="20">
        <f>SUM(K787)</f>
        <v>3069.0000000000005</v>
      </c>
      <c r="L788" s="217"/>
      <c r="M788" s="335"/>
      <c r="N788" s="335"/>
      <c r="O788" s="335"/>
    </row>
    <row r="789" spans="1:16">
      <c r="A789" s="649">
        <v>216</v>
      </c>
      <c r="B789" s="650"/>
      <c r="C789" s="649" t="s">
        <v>237</v>
      </c>
      <c r="D789" s="651" t="s">
        <v>990</v>
      </c>
      <c r="E789" s="652" t="s">
        <v>238</v>
      </c>
      <c r="F789" s="65">
        <v>1.8959999999999999</v>
      </c>
      <c r="G789" s="193">
        <v>3.593</v>
      </c>
      <c r="H789" s="653">
        <v>1.6970000000000001</v>
      </c>
      <c r="I789" s="654">
        <v>6.2</v>
      </c>
      <c r="J789" s="19">
        <v>400</v>
      </c>
      <c r="K789" s="655">
        <v>4209</v>
      </c>
      <c r="L789" s="435"/>
      <c r="M789" s="322"/>
    </row>
    <row r="790" spans="1:16">
      <c r="A790" s="649"/>
      <c r="B790" s="868" t="s">
        <v>757</v>
      </c>
      <c r="C790" s="869"/>
      <c r="D790" s="870"/>
      <c r="E790" s="656"/>
      <c r="F790" s="657"/>
      <c r="G790" s="658"/>
      <c r="H790" s="659">
        <v>1.6970000000000001</v>
      </c>
      <c r="I790" s="660"/>
      <c r="J790" s="648"/>
      <c r="K790" s="661">
        <v>4209</v>
      </c>
      <c r="L790" s="702"/>
      <c r="M790" s="727"/>
    </row>
    <row r="791" spans="1:16" s="46" customFormat="1">
      <c r="A791" s="662"/>
      <c r="B791" s="663"/>
      <c r="C791" s="568"/>
      <c r="D791" s="664"/>
      <c r="E791" s="411"/>
      <c r="F791" s="312"/>
      <c r="G791" s="390"/>
      <c r="H791" s="665"/>
      <c r="I791" s="541"/>
      <c r="J791" s="295"/>
      <c r="K791" s="666"/>
      <c r="L791" s="575"/>
      <c r="M791" s="576"/>
    </row>
    <row r="792" spans="1:16" s="46" customFormat="1">
      <c r="A792" s="667"/>
      <c r="B792" s="871"/>
      <c r="C792" s="872"/>
      <c r="D792" s="872"/>
      <c r="E792" s="668"/>
      <c r="F792" s="669"/>
      <c r="G792" s="670"/>
      <c r="H792" s="671"/>
      <c r="I792" s="672"/>
      <c r="J792" s="673"/>
      <c r="K792" s="674"/>
      <c r="L792" s="575"/>
      <c r="M792" s="576"/>
    </row>
    <row r="793" spans="1:16" s="46" customFormat="1" ht="15.75" thickBot="1">
      <c r="A793" s="876">
        <v>25</v>
      </c>
      <c r="B793" s="812"/>
      <c r="C793" s="812"/>
      <c r="D793" s="812"/>
      <c r="E793" s="812"/>
      <c r="F793" s="812"/>
      <c r="G793" s="812"/>
      <c r="H793" s="812"/>
      <c r="I793" s="812"/>
      <c r="J793" s="812"/>
      <c r="K793" s="812"/>
      <c r="L793" s="577"/>
      <c r="M793" s="576"/>
    </row>
    <row r="794" spans="1:16" ht="36">
      <c r="A794" s="163" t="s">
        <v>164</v>
      </c>
      <c r="B794" s="164" t="s">
        <v>165</v>
      </c>
      <c r="C794" s="165" t="s">
        <v>166</v>
      </c>
      <c r="D794" s="166" t="s">
        <v>167</v>
      </c>
      <c r="E794" s="165" t="s">
        <v>168</v>
      </c>
      <c r="F794" s="807" t="s">
        <v>169</v>
      </c>
      <c r="G794" s="808"/>
      <c r="H794" s="167" t="s">
        <v>170</v>
      </c>
      <c r="I794" s="168" t="s">
        <v>171</v>
      </c>
      <c r="J794" s="169" t="s">
        <v>172</v>
      </c>
      <c r="K794" s="570" t="s">
        <v>173</v>
      </c>
      <c r="L794" s="436"/>
    </row>
    <row r="795" spans="1:16" ht="15.2" customHeight="1" thickBot="1">
      <c r="A795" s="171" t="s">
        <v>174</v>
      </c>
      <c r="B795" s="172"/>
      <c r="C795" s="173"/>
      <c r="D795" s="174"/>
      <c r="E795" s="175"/>
      <c r="F795" s="176" t="s">
        <v>175</v>
      </c>
      <c r="G795" s="177" t="s">
        <v>176</v>
      </c>
      <c r="H795" s="178" t="s">
        <v>177</v>
      </c>
      <c r="I795" s="179" t="s">
        <v>178</v>
      </c>
      <c r="J795" s="180" t="s">
        <v>179</v>
      </c>
      <c r="K795" s="178" t="s">
        <v>180</v>
      </c>
      <c r="L795" s="436"/>
    </row>
    <row r="796" spans="1:16" ht="4.1500000000000004" customHeight="1">
      <c r="A796" s="433"/>
      <c r="B796" s="182"/>
      <c r="C796" s="183"/>
      <c r="D796" s="182"/>
      <c r="E796" s="182"/>
      <c r="F796" s="185"/>
      <c r="G796" s="185"/>
      <c r="H796" s="185"/>
      <c r="I796" s="186"/>
      <c r="J796" s="183"/>
      <c r="K796" s="187"/>
      <c r="L796" s="170"/>
    </row>
    <row r="797" spans="1:16">
      <c r="A797" s="649">
        <v>217</v>
      </c>
      <c r="B797" s="650"/>
      <c r="C797" s="192" t="s">
        <v>991</v>
      </c>
      <c r="D797" s="651" t="s">
        <v>990</v>
      </c>
      <c r="E797" s="64" t="s">
        <v>992</v>
      </c>
      <c r="F797" s="65">
        <v>1</v>
      </c>
      <c r="G797" s="193">
        <v>4.8499999999999996</v>
      </c>
      <c r="H797" s="653">
        <v>3.85</v>
      </c>
      <c r="I797" s="654">
        <v>6</v>
      </c>
      <c r="J797" s="19">
        <v>400</v>
      </c>
      <c r="K797" s="655">
        <v>9240</v>
      </c>
      <c r="L797" s="435"/>
      <c r="M797" s="322"/>
    </row>
    <row r="798" spans="1:16">
      <c r="A798" s="649"/>
      <c r="B798" s="868" t="s">
        <v>1059</v>
      </c>
      <c r="C798" s="869"/>
      <c r="D798" s="870"/>
      <c r="E798" s="656"/>
      <c r="F798" s="657"/>
      <c r="G798" s="658"/>
      <c r="H798" s="659">
        <v>3.85</v>
      </c>
      <c r="I798" s="660"/>
      <c r="J798" s="648"/>
      <c r="K798" s="661">
        <v>9240</v>
      </c>
      <c r="L798" s="435"/>
      <c r="M798" s="322"/>
    </row>
    <row r="799" spans="1:16">
      <c r="A799" s="649">
        <v>218</v>
      </c>
      <c r="B799" s="650"/>
      <c r="C799" s="192" t="s">
        <v>412</v>
      </c>
      <c r="D799" s="651" t="s">
        <v>990</v>
      </c>
      <c r="E799" s="64" t="s">
        <v>993</v>
      </c>
      <c r="F799" s="65">
        <v>2.1850000000000001</v>
      </c>
      <c r="G799" s="193">
        <v>2.4849999999999999</v>
      </c>
      <c r="H799" s="653">
        <v>0.3</v>
      </c>
      <c r="I799" s="654">
        <v>5.8</v>
      </c>
      <c r="J799" s="19">
        <v>430</v>
      </c>
      <c r="K799" s="655">
        <v>748</v>
      </c>
      <c r="L799" s="435"/>
      <c r="M799" s="322"/>
    </row>
    <row r="800" spans="1:16">
      <c r="A800" s="649"/>
      <c r="B800" s="868" t="s">
        <v>802</v>
      </c>
      <c r="C800" s="869"/>
      <c r="D800" s="870"/>
      <c r="E800" s="656"/>
      <c r="F800" s="657"/>
      <c r="G800" s="658"/>
      <c r="H800" s="659">
        <v>0.3</v>
      </c>
      <c r="I800" s="660"/>
      <c r="J800" s="648"/>
      <c r="K800" s="661">
        <v>748</v>
      </c>
      <c r="L800" s="435"/>
      <c r="M800" s="322"/>
    </row>
    <row r="801" spans="1:13">
      <c r="A801" s="649">
        <v>219</v>
      </c>
      <c r="B801" s="650"/>
      <c r="C801" s="649" t="s">
        <v>380</v>
      </c>
      <c r="D801" s="651" t="s">
        <v>990</v>
      </c>
      <c r="E801" s="652" t="s">
        <v>994</v>
      </c>
      <c r="F801" s="65">
        <v>0</v>
      </c>
      <c r="G801" s="193">
        <v>6.0389999999999997</v>
      </c>
      <c r="H801" s="653">
        <v>6.0389999999999997</v>
      </c>
      <c r="I801" s="654">
        <v>5</v>
      </c>
      <c r="J801" s="19">
        <v>400</v>
      </c>
      <c r="K801" s="655">
        <v>12078</v>
      </c>
      <c r="L801" s="435"/>
      <c r="M801" s="322"/>
    </row>
    <row r="802" spans="1:13">
      <c r="A802" s="649"/>
      <c r="B802" s="868" t="s">
        <v>793</v>
      </c>
      <c r="C802" s="869"/>
      <c r="D802" s="870"/>
      <c r="E802" s="656"/>
      <c r="F802" s="68"/>
      <c r="G802" s="194"/>
      <c r="H802" s="659">
        <v>6.0389999999999997</v>
      </c>
      <c r="I802" s="675"/>
      <c r="J802" s="20"/>
      <c r="K802" s="661">
        <v>12078</v>
      </c>
      <c r="L802" s="435"/>
      <c r="M802" s="322"/>
    </row>
    <row r="803" spans="1:13">
      <c r="A803" s="649">
        <v>220</v>
      </c>
      <c r="B803" s="650"/>
      <c r="C803" s="649" t="s">
        <v>995</v>
      </c>
      <c r="D803" s="651" t="s">
        <v>990</v>
      </c>
      <c r="E803" s="652" t="s">
        <v>996</v>
      </c>
      <c r="F803" s="65">
        <v>0</v>
      </c>
      <c r="G803" s="193">
        <v>3.2160000000000002</v>
      </c>
      <c r="H803" s="653">
        <v>3.2160000000000002</v>
      </c>
      <c r="I803" s="654">
        <v>3.6</v>
      </c>
      <c r="J803" s="19">
        <v>250</v>
      </c>
      <c r="K803" s="655">
        <v>2894</v>
      </c>
      <c r="L803" s="435"/>
      <c r="M803" s="322"/>
    </row>
    <row r="804" spans="1:13">
      <c r="A804" s="650"/>
      <c r="B804" s="868" t="s">
        <v>1060</v>
      </c>
      <c r="C804" s="869"/>
      <c r="D804" s="870"/>
      <c r="E804" s="656"/>
      <c r="F804" s="68"/>
      <c r="G804" s="194"/>
      <c r="H804" s="659">
        <v>3.2160000000000002</v>
      </c>
      <c r="I804" s="675"/>
      <c r="J804" s="20"/>
      <c r="K804" s="661">
        <v>2894</v>
      </c>
      <c r="L804" s="435"/>
      <c r="M804" s="322"/>
    </row>
    <row r="805" spans="1:13">
      <c r="A805" s="71">
        <v>221</v>
      </c>
      <c r="B805" s="109"/>
      <c r="C805" s="232" t="s">
        <v>798</v>
      </c>
      <c r="D805" s="676" t="s">
        <v>234</v>
      </c>
      <c r="E805" s="234" t="s">
        <v>11</v>
      </c>
      <c r="F805" s="235">
        <v>0</v>
      </c>
      <c r="G805" s="235">
        <v>5.8659999999999997</v>
      </c>
      <c r="H805" s="195">
        <f>SUM(G805-F805)</f>
        <v>5.8659999999999997</v>
      </c>
      <c r="I805" s="196">
        <v>4</v>
      </c>
      <c r="J805" s="197"/>
      <c r="K805" s="634">
        <v>12000</v>
      </c>
      <c r="L805" s="435"/>
      <c r="M805" s="322"/>
    </row>
    <row r="806" spans="1:13">
      <c r="A806" s="71"/>
      <c r="B806" s="761" t="s">
        <v>800</v>
      </c>
      <c r="C806" s="762"/>
      <c r="D806" s="763"/>
      <c r="E806" s="55"/>
      <c r="F806" s="26"/>
      <c r="G806" s="26"/>
      <c r="H806" s="58">
        <f>H805</f>
        <v>5.8659999999999997</v>
      </c>
      <c r="I806" s="142"/>
      <c r="J806" s="141"/>
      <c r="K806" s="20">
        <v>12000</v>
      </c>
    </row>
    <row r="807" spans="1:13">
      <c r="A807" s="677">
        <v>222</v>
      </c>
      <c r="B807" s="109"/>
      <c r="C807" s="232" t="s">
        <v>12</v>
      </c>
      <c r="D807" s="676" t="s">
        <v>234</v>
      </c>
      <c r="E807" s="234" t="s">
        <v>13</v>
      </c>
      <c r="F807" s="235">
        <v>0</v>
      </c>
      <c r="G807" s="235">
        <v>2.6379999999999999</v>
      </c>
      <c r="H807" s="195">
        <f>SUM(G807-F807)</f>
        <v>2.6379999999999999</v>
      </c>
      <c r="I807" s="196">
        <v>4.2</v>
      </c>
      <c r="J807" s="197"/>
      <c r="K807" s="634">
        <v>5500</v>
      </c>
      <c r="L807" s="435"/>
      <c r="M807" s="322"/>
    </row>
    <row r="808" spans="1:13">
      <c r="A808" s="71"/>
      <c r="B808" s="761" t="s">
        <v>14</v>
      </c>
      <c r="C808" s="762"/>
      <c r="D808" s="763"/>
      <c r="E808" s="55"/>
      <c r="F808" s="26"/>
      <c r="G808" s="26"/>
      <c r="H808" s="58">
        <f>H807</f>
        <v>2.6379999999999999</v>
      </c>
      <c r="I808" s="142"/>
      <c r="J808" s="141"/>
      <c r="K808" s="20">
        <v>5500</v>
      </c>
    </row>
    <row r="809" spans="1:13">
      <c r="A809" s="677">
        <v>223</v>
      </c>
      <c r="B809" s="109"/>
      <c r="C809" s="232" t="s">
        <v>1055</v>
      </c>
      <c r="D809" s="676" t="s">
        <v>234</v>
      </c>
      <c r="E809" s="234" t="s">
        <v>15</v>
      </c>
      <c r="F809" s="235">
        <v>0.16500000000000001</v>
      </c>
      <c r="G809" s="235">
        <v>2.62</v>
      </c>
      <c r="H809" s="195">
        <f>SUM(G809-F809)</f>
        <v>2.4550000000000001</v>
      </c>
      <c r="I809" s="196">
        <v>4.7</v>
      </c>
      <c r="J809" s="197"/>
      <c r="K809" s="634">
        <v>5500</v>
      </c>
      <c r="L809" s="435"/>
      <c r="M809" s="322"/>
    </row>
    <row r="810" spans="1:13">
      <c r="A810" s="71"/>
      <c r="B810" s="761" t="s">
        <v>16</v>
      </c>
      <c r="C810" s="762"/>
      <c r="D810" s="763"/>
      <c r="E810" s="55"/>
      <c r="F810" s="26"/>
      <c r="G810" s="26"/>
      <c r="H810" s="58">
        <f>H809</f>
        <v>2.4550000000000001</v>
      </c>
      <c r="I810" s="142"/>
      <c r="J810" s="141"/>
      <c r="K810" s="20">
        <v>5500</v>
      </c>
    </row>
    <row r="811" spans="1:13">
      <c r="A811" s="677">
        <v>224</v>
      </c>
      <c r="B811" s="109"/>
      <c r="C811" s="232" t="s">
        <v>17</v>
      </c>
      <c r="D811" s="676" t="s">
        <v>234</v>
      </c>
      <c r="E811" s="234" t="s">
        <v>18</v>
      </c>
      <c r="F811" s="235">
        <v>1.95</v>
      </c>
      <c r="G811" s="235">
        <v>4.625</v>
      </c>
      <c r="H811" s="195">
        <f>SUM(G811-F811)</f>
        <v>2.6749999999999998</v>
      </c>
      <c r="I811" s="196">
        <v>4.2</v>
      </c>
      <c r="J811" s="197"/>
      <c r="K811" s="634">
        <v>7500</v>
      </c>
      <c r="L811" s="435"/>
      <c r="M811" s="322"/>
    </row>
    <row r="812" spans="1:13">
      <c r="A812" s="71"/>
      <c r="B812" s="761" t="s">
        <v>19</v>
      </c>
      <c r="C812" s="762"/>
      <c r="D812" s="763"/>
      <c r="E812" s="55"/>
      <c r="F812" s="26"/>
      <c r="G812" s="26"/>
      <c r="H812" s="58">
        <f>H811</f>
        <v>2.6749999999999998</v>
      </c>
      <c r="I812" s="142"/>
      <c r="J812" s="141"/>
      <c r="K812" s="20">
        <v>7500</v>
      </c>
    </row>
    <row r="813" spans="1:13">
      <c r="A813" s="677">
        <v>225</v>
      </c>
      <c r="B813" s="109"/>
      <c r="C813" s="232" t="s">
        <v>1055</v>
      </c>
      <c r="D813" s="676" t="s">
        <v>234</v>
      </c>
      <c r="E813" s="234" t="s">
        <v>20</v>
      </c>
      <c r="F813" s="235">
        <v>0</v>
      </c>
      <c r="G813" s="235">
        <v>3.657</v>
      </c>
      <c r="H813" s="195">
        <f>SUM(G813-F813)</f>
        <v>3.657</v>
      </c>
      <c r="I813" s="196">
        <v>4.2</v>
      </c>
      <c r="J813" s="197"/>
      <c r="K813" s="634">
        <v>7500</v>
      </c>
      <c r="L813" s="435"/>
      <c r="M813" s="322"/>
    </row>
    <row r="814" spans="1:13">
      <c r="A814" s="71"/>
      <c r="B814" s="761" t="s">
        <v>16</v>
      </c>
      <c r="C814" s="762"/>
      <c r="D814" s="763"/>
      <c r="E814" s="55"/>
      <c r="F814" s="26"/>
      <c r="G814" s="26"/>
      <c r="H814" s="58">
        <f>H813</f>
        <v>3.657</v>
      </c>
      <c r="I814" s="142"/>
      <c r="J814" s="141"/>
      <c r="K814" s="20">
        <v>7500</v>
      </c>
    </row>
    <row r="815" spans="1:13">
      <c r="A815" s="677">
        <v>226</v>
      </c>
      <c r="B815" s="109"/>
      <c r="C815" s="232" t="s">
        <v>964</v>
      </c>
      <c r="D815" s="676" t="s">
        <v>234</v>
      </c>
      <c r="E815" s="234" t="s">
        <v>22</v>
      </c>
      <c r="F815" s="235">
        <v>1.4610000000000001</v>
      </c>
      <c r="G815" s="235">
        <v>3.9780000000000002</v>
      </c>
      <c r="H815" s="195">
        <f>SUM(G815-F815)</f>
        <v>2.5170000000000003</v>
      </c>
      <c r="I815" s="196">
        <v>4</v>
      </c>
      <c r="J815" s="197"/>
      <c r="K815" s="634">
        <v>6000</v>
      </c>
      <c r="L815" s="435"/>
      <c r="M815" s="322"/>
    </row>
    <row r="816" spans="1:13">
      <c r="A816" s="71"/>
      <c r="B816" s="761" t="s">
        <v>965</v>
      </c>
      <c r="C816" s="762"/>
      <c r="D816" s="763"/>
      <c r="E816" s="55"/>
      <c r="F816" s="26"/>
      <c r="G816" s="26"/>
      <c r="H816" s="58">
        <f>H815</f>
        <v>2.5170000000000003</v>
      </c>
      <c r="I816" s="142"/>
      <c r="J816" s="141"/>
      <c r="K816" s="20">
        <v>6000</v>
      </c>
    </row>
    <row r="817" spans="1:13">
      <c r="A817" s="677">
        <v>227</v>
      </c>
      <c r="B817" s="109"/>
      <c r="C817" s="232" t="s">
        <v>974</v>
      </c>
      <c r="D817" s="676" t="s">
        <v>234</v>
      </c>
      <c r="E817" s="234" t="s">
        <v>23</v>
      </c>
      <c r="F817" s="235">
        <v>7.9139999999999997</v>
      </c>
      <c r="G817" s="235">
        <v>9.2260000000000009</v>
      </c>
      <c r="H817" s="195">
        <f>SUM(G817-F817)</f>
        <v>1.3120000000000012</v>
      </c>
      <c r="I817" s="196">
        <v>4</v>
      </c>
      <c r="J817" s="197"/>
      <c r="K817" s="634">
        <v>3000</v>
      </c>
      <c r="L817" s="435"/>
      <c r="M817" s="322"/>
    </row>
    <row r="818" spans="1:13">
      <c r="A818" s="71"/>
      <c r="B818" s="761" t="s">
        <v>975</v>
      </c>
      <c r="C818" s="762"/>
      <c r="D818" s="763"/>
      <c r="E818" s="55"/>
      <c r="F818" s="26"/>
      <c r="G818" s="26"/>
      <c r="H818" s="58">
        <f>H817</f>
        <v>1.3120000000000012</v>
      </c>
      <c r="I818" s="142"/>
      <c r="J818" s="141"/>
      <c r="K818" s="20">
        <v>3000</v>
      </c>
    </row>
    <row r="819" spans="1:13">
      <c r="A819" s="677">
        <v>228</v>
      </c>
      <c r="B819" s="109"/>
      <c r="C819" s="232" t="s">
        <v>24</v>
      </c>
      <c r="D819" s="676" t="s">
        <v>234</v>
      </c>
      <c r="E819" s="234" t="s">
        <v>25</v>
      </c>
      <c r="F819" s="235">
        <v>0</v>
      </c>
      <c r="G819" s="235">
        <v>1.5860000000000001</v>
      </c>
      <c r="H819" s="195">
        <f>SUM(G819-F819)</f>
        <v>1.5860000000000001</v>
      </c>
      <c r="I819" s="196">
        <v>4</v>
      </c>
      <c r="J819" s="197"/>
      <c r="K819" s="634">
        <v>3500</v>
      </c>
      <c r="L819" s="435"/>
      <c r="M819" s="322"/>
    </row>
    <row r="820" spans="1:13">
      <c r="A820" s="71"/>
      <c r="B820" s="761" t="s">
        <v>26</v>
      </c>
      <c r="C820" s="762"/>
      <c r="D820" s="763"/>
      <c r="E820" s="55"/>
      <c r="F820" s="26"/>
      <c r="G820" s="26"/>
      <c r="H820" s="58">
        <f>H819</f>
        <v>1.5860000000000001</v>
      </c>
      <c r="I820" s="142"/>
      <c r="J820" s="141"/>
      <c r="K820" s="20">
        <v>3500</v>
      </c>
    </row>
    <row r="821" spans="1:13">
      <c r="A821" s="677">
        <v>229</v>
      </c>
      <c r="B821" s="109"/>
      <c r="C821" s="232" t="s">
        <v>640</v>
      </c>
      <c r="D821" s="676" t="s">
        <v>234</v>
      </c>
      <c r="E821" s="234" t="s">
        <v>27</v>
      </c>
      <c r="F821" s="235">
        <v>0</v>
      </c>
      <c r="G821" s="235">
        <v>2.0739999999999998</v>
      </c>
      <c r="H821" s="195">
        <f>SUM(G821-F821)</f>
        <v>2.0739999999999998</v>
      </c>
      <c r="I821" s="196">
        <v>4</v>
      </c>
      <c r="J821" s="197"/>
      <c r="K821" s="634">
        <v>2000</v>
      </c>
      <c r="L821" s="435"/>
      <c r="M821" s="322"/>
    </row>
    <row r="822" spans="1:13">
      <c r="A822" s="71"/>
      <c r="B822" s="761" t="s">
        <v>641</v>
      </c>
      <c r="C822" s="762"/>
      <c r="D822" s="763"/>
      <c r="E822" s="55"/>
      <c r="F822" s="26"/>
      <c r="G822" s="26"/>
      <c r="H822" s="58">
        <f>H821</f>
        <v>2.0739999999999998</v>
      </c>
      <c r="I822" s="142"/>
      <c r="J822" s="141"/>
      <c r="K822" s="20">
        <v>2000</v>
      </c>
    </row>
    <row r="823" spans="1:13">
      <c r="A823" s="677">
        <v>230</v>
      </c>
      <c r="B823" s="109"/>
      <c r="C823" s="232" t="s">
        <v>28</v>
      </c>
      <c r="D823" s="676" t="s">
        <v>234</v>
      </c>
      <c r="E823" s="234" t="s">
        <v>29</v>
      </c>
      <c r="F823" s="235">
        <v>0</v>
      </c>
      <c r="G823" s="235">
        <v>2.3450000000000002</v>
      </c>
      <c r="H823" s="195">
        <f>SUM(G823-F823)</f>
        <v>2.3450000000000002</v>
      </c>
      <c r="I823" s="196">
        <v>4.5</v>
      </c>
      <c r="J823" s="197"/>
      <c r="K823" s="634">
        <v>3500</v>
      </c>
      <c r="L823" s="435"/>
      <c r="M823" s="322"/>
    </row>
    <row r="824" spans="1:13">
      <c r="A824" s="71"/>
      <c r="B824" s="761" t="s">
        <v>30</v>
      </c>
      <c r="C824" s="762"/>
      <c r="D824" s="763"/>
      <c r="E824" s="55"/>
      <c r="F824" s="26"/>
      <c r="G824" s="26"/>
      <c r="H824" s="58">
        <f>H823</f>
        <v>2.3450000000000002</v>
      </c>
      <c r="I824" s="142"/>
      <c r="J824" s="141"/>
      <c r="K824" s="20">
        <v>3500</v>
      </c>
    </row>
    <row r="825" spans="1:13">
      <c r="A825" s="677">
        <v>231</v>
      </c>
      <c r="B825" s="109"/>
      <c r="C825" s="232" t="s">
        <v>31</v>
      </c>
      <c r="D825" s="676" t="s">
        <v>234</v>
      </c>
      <c r="E825" s="234" t="s">
        <v>32</v>
      </c>
      <c r="F825" s="235">
        <v>0</v>
      </c>
      <c r="G825" s="235">
        <v>2.6160000000000001</v>
      </c>
      <c r="H825" s="195">
        <f>SUM(G825-F825)</f>
        <v>2.6160000000000001</v>
      </c>
      <c r="I825" s="196">
        <v>4.2</v>
      </c>
      <c r="J825" s="197"/>
      <c r="K825" s="634">
        <v>6000</v>
      </c>
      <c r="L825" s="435"/>
      <c r="M825" s="322"/>
    </row>
    <row r="826" spans="1:13">
      <c r="A826" s="71"/>
      <c r="B826" s="761" t="s">
        <v>33</v>
      </c>
      <c r="C826" s="762"/>
      <c r="D826" s="763"/>
      <c r="E826" s="55"/>
      <c r="F826" s="26"/>
      <c r="G826" s="26"/>
      <c r="H826" s="58">
        <f>H825</f>
        <v>2.6160000000000001</v>
      </c>
      <c r="I826" s="142"/>
      <c r="J826" s="141"/>
      <c r="K826" s="20">
        <v>6000</v>
      </c>
      <c r="L826" s="74"/>
      <c r="M826" s="219"/>
    </row>
    <row r="827" spans="1:13" s="46" customFormat="1">
      <c r="A827" s="480"/>
      <c r="B827" s="551"/>
      <c r="C827" s="552"/>
      <c r="D827" s="678"/>
      <c r="E827" s="553"/>
      <c r="F827" s="554"/>
      <c r="G827" s="554"/>
      <c r="H827" s="555"/>
      <c r="I827" s="556"/>
      <c r="J827" s="557"/>
      <c r="K827" s="679"/>
      <c r="L827" s="577"/>
      <c r="M827" s="576"/>
    </row>
    <row r="828" spans="1:13" s="46" customFormat="1" ht="15.75" thickBot="1">
      <c r="A828" s="782">
        <v>26</v>
      </c>
      <c r="B828" s="812"/>
      <c r="C828" s="812"/>
      <c r="D828" s="812"/>
      <c r="E828" s="812"/>
      <c r="F828" s="812"/>
      <c r="G828" s="812"/>
      <c r="H828" s="812"/>
      <c r="I828" s="812"/>
      <c r="J828" s="812"/>
      <c r="K828" s="812"/>
    </row>
    <row r="829" spans="1:13" ht="36">
      <c r="A829" s="163" t="s">
        <v>164</v>
      </c>
      <c r="B829" s="164" t="s">
        <v>165</v>
      </c>
      <c r="C829" s="165" t="s">
        <v>166</v>
      </c>
      <c r="D829" s="166" t="s">
        <v>167</v>
      </c>
      <c r="E829" s="165" t="s">
        <v>168</v>
      </c>
      <c r="F829" s="807" t="s">
        <v>169</v>
      </c>
      <c r="G829" s="808"/>
      <c r="H829" s="167" t="s">
        <v>170</v>
      </c>
      <c r="I829" s="168" t="s">
        <v>171</v>
      </c>
      <c r="J829" s="169" t="s">
        <v>172</v>
      </c>
      <c r="K829" s="570" t="s">
        <v>173</v>
      </c>
      <c r="L829" s="436"/>
    </row>
    <row r="830" spans="1:13" ht="15.2" customHeight="1" thickBot="1">
      <c r="A830" s="171" t="s">
        <v>174</v>
      </c>
      <c r="B830" s="172"/>
      <c r="C830" s="173"/>
      <c r="D830" s="174"/>
      <c r="E830" s="175"/>
      <c r="F830" s="176" t="s">
        <v>175</v>
      </c>
      <c r="G830" s="177" t="s">
        <v>176</v>
      </c>
      <c r="H830" s="178" t="s">
        <v>177</v>
      </c>
      <c r="I830" s="179" t="s">
        <v>178</v>
      </c>
      <c r="J830" s="180" t="s">
        <v>179</v>
      </c>
      <c r="K830" s="178" t="s">
        <v>180</v>
      </c>
      <c r="L830" s="436"/>
    </row>
    <row r="831" spans="1:13" ht="4.1500000000000004" customHeight="1">
      <c r="A831" s="433"/>
      <c r="B831" s="182"/>
      <c r="C831" s="183"/>
      <c r="D831" s="182"/>
      <c r="E831" s="182"/>
      <c r="F831" s="185"/>
      <c r="G831" s="185"/>
      <c r="H831" s="185"/>
      <c r="I831" s="186"/>
      <c r="J831" s="183"/>
      <c r="K831" s="187"/>
      <c r="L831" s="170"/>
    </row>
    <row r="832" spans="1:13">
      <c r="A832" s="677">
        <v>232</v>
      </c>
      <c r="B832" s="109"/>
      <c r="C832" s="232" t="s">
        <v>34</v>
      </c>
      <c r="D832" s="676" t="s">
        <v>234</v>
      </c>
      <c r="E832" s="234" t="s">
        <v>35</v>
      </c>
      <c r="F832" s="235">
        <v>0</v>
      </c>
      <c r="G832" s="235">
        <v>0.31</v>
      </c>
      <c r="H832" s="195">
        <f>SUM(G832-F832)</f>
        <v>0.31</v>
      </c>
      <c r="I832" s="196">
        <v>4</v>
      </c>
      <c r="J832" s="197"/>
      <c r="K832" s="634">
        <v>2000</v>
      </c>
    </row>
    <row r="833" spans="1:13">
      <c r="A833" s="71"/>
      <c r="B833" s="761" t="s">
        <v>36</v>
      </c>
      <c r="C833" s="762"/>
      <c r="D833" s="763"/>
      <c r="E833" s="55"/>
      <c r="F833" s="26"/>
      <c r="G833" s="26"/>
      <c r="H833" s="58">
        <f>H832</f>
        <v>0.31</v>
      </c>
      <c r="I833" s="142"/>
      <c r="J833" s="141"/>
      <c r="K833" s="20">
        <v>2000</v>
      </c>
    </row>
    <row r="834" spans="1:13">
      <c r="A834" s="677">
        <v>233</v>
      </c>
      <c r="B834" s="109"/>
      <c r="C834" s="232" t="s">
        <v>526</v>
      </c>
      <c r="D834" s="676" t="s">
        <v>234</v>
      </c>
      <c r="E834" s="234" t="s">
        <v>37</v>
      </c>
      <c r="F834" s="235">
        <v>7.15</v>
      </c>
      <c r="G834" s="235">
        <v>9.9589999999999996</v>
      </c>
      <c r="H834" s="195">
        <f>SUM(G834-F834)</f>
        <v>2.8089999999999993</v>
      </c>
      <c r="I834" s="196">
        <v>4.5</v>
      </c>
      <c r="J834" s="197"/>
      <c r="K834" s="634">
        <v>6000</v>
      </c>
      <c r="L834" s="435"/>
      <c r="M834" s="322"/>
    </row>
    <row r="835" spans="1:13">
      <c r="A835" s="71"/>
      <c r="B835" s="761" t="s">
        <v>828</v>
      </c>
      <c r="C835" s="762"/>
      <c r="D835" s="763"/>
      <c r="E835" s="55"/>
      <c r="F835" s="26"/>
      <c r="G835" s="26"/>
      <c r="H835" s="58">
        <f>H834</f>
        <v>2.8089999999999993</v>
      </c>
      <c r="I835" s="142"/>
      <c r="J835" s="141"/>
      <c r="K835" s="20">
        <v>6000</v>
      </c>
    </row>
    <row r="836" spans="1:13">
      <c r="A836" s="62">
        <v>234</v>
      </c>
      <c r="B836" s="14"/>
      <c r="C836" s="34" t="s">
        <v>38</v>
      </c>
      <c r="D836" s="676" t="s">
        <v>234</v>
      </c>
      <c r="E836" s="64" t="s">
        <v>39</v>
      </c>
      <c r="F836" s="65">
        <v>0</v>
      </c>
      <c r="G836" s="65">
        <v>5.4240000000000004</v>
      </c>
      <c r="H836" s="35">
        <f>G836-F836</f>
        <v>5.4240000000000004</v>
      </c>
      <c r="I836" s="134">
        <v>4.5</v>
      </c>
      <c r="J836" s="37"/>
      <c r="K836" s="19">
        <v>12000</v>
      </c>
      <c r="L836" s="435"/>
      <c r="M836" s="322"/>
    </row>
    <row r="837" spans="1:13">
      <c r="A837" s="71"/>
      <c r="B837" s="790" t="s">
        <v>40</v>
      </c>
      <c r="C837" s="791"/>
      <c r="D837" s="792"/>
      <c r="E837" s="229"/>
      <c r="F837" s="65"/>
      <c r="G837" s="65"/>
      <c r="H837" s="38">
        <f>SUM(H836)</f>
        <v>5.4240000000000004</v>
      </c>
      <c r="I837" s="134"/>
      <c r="J837" s="37"/>
      <c r="K837" s="20">
        <f>SUM(K836)</f>
        <v>12000</v>
      </c>
    </row>
    <row r="838" spans="1:13">
      <c r="A838" s="62">
        <v>235</v>
      </c>
      <c r="B838" s="14"/>
      <c r="C838" s="34" t="s">
        <v>1001</v>
      </c>
      <c r="D838" s="676" t="s">
        <v>234</v>
      </c>
      <c r="E838" s="64" t="s">
        <v>1002</v>
      </c>
      <c r="F838" s="65">
        <v>3.0000000000000001E-3</v>
      </c>
      <c r="G838" s="65">
        <v>1.4430000000000001</v>
      </c>
      <c r="H838" s="35">
        <f>G838-F838</f>
        <v>1.4400000000000002</v>
      </c>
      <c r="I838" s="134">
        <v>3.5</v>
      </c>
      <c r="J838" s="37"/>
      <c r="K838" s="19">
        <v>2400</v>
      </c>
      <c r="L838" s="435"/>
      <c r="M838" s="322"/>
    </row>
    <row r="839" spans="1:13">
      <c r="A839" s="63"/>
      <c r="B839" s="790" t="s">
        <v>1003</v>
      </c>
      <c r="C839" s="791"/>
      <c r="D839" s="792"/>
      <c r="E839" s="229"/>
      <c r="F839" s="65"/>
      <c r="G839" s="65"/>
      <c r="H839" s="38">
        <f>SUM(H838)</f>
        <v>1.4400000000000002</v>
      </c>
      <c r="I839" s="134"/>
      <c r="J839" s="37"/>
      <c r="K839" s="20">
        <f>SUM(K838)</f>
        <v>2400</v>
      </c>
    </row>
    <row r="840" spans="1:13">
      <c r="A840" s="71">
        <v>236</v>
      </c>
      <c r="B840" s="109"/>
      <c r="C840" s="232" t="s">
        <v>1004</v>
      </c>
      <c r="D840" s="676" t="s">
        <v>234</v>
      </c>
      <c r="E840" s="234" t="s">
        <v>1005</v>
      </c>
      <c r="F840" s="235">
        <v>3.0000000000000001E-3</v>
      </c>
      <c r="G840" s="235">
        <v>0.8</v>
      </c>
      <c r="H840" s="195">
        <v>0.79700000000000004</v>
      </c>
      <c r="I840" s="196">
        <v>3.4</v>
      </c>
      <c r="J840" s="197"/>
      <c r="K840" s="288">
        <v>1250</v>
      </c>
      <c r="L840" s="435"/>
      <c r="M840" s="322"/>
    </row>
    <row r="841" spans="1:13">
      <c r="A841" s="71"/>
      <c r="B841" s="761" t="s">
        <v>1006</v>
      </c>
      <c r="C841" s="762"/>
      <c r="D841" s="763"/>
      <c r="E841" s="55"/>
      <c r="F841" s="26"/>
      <c r="G841" s="26"/>
      <c r="H841" s="58">
        <f>H840</f>
        <v>0.79700000000000004</v>
      </c>
      <c r="I841" s="142"/>
      <c r="J841" s="141"/>
      <c r="K841" s="73">
        <v>1250</v>
      </c>
    </row>
    <row r="842" spans="1:13">
      <c r="A842" s="62">
        <v>237</v>
      </c>
      <c r="B842" s="109"/>
      <c r="C842" s="232" t="s">
        <v>1007</v>
      </c>
      <c r="D842" s="676" t="s">
        <v>234</v>
      </c>
      <c r="E842" s="234" t="s">
        <v>1008</v>
      </c>
      <c r="F842" s="235">
        <v>3.9039999999999999</v>
      </c>
      <c r="G842" s="235">
        <v>5.9480000000000004</v>
      </c>
      <c r="H842" s="195">
        <f>SUM(G842-F842)</f>
        <v>2.0440000000000005</v>
      </c>
      <c r="I842" s="196">
        <v>4</v>
      </c>
      <c r="J842" s="197"/>
      <c r="K842" s="634">
        <v>3700</v>
      </c>
      <c r="L842" s="435"/>
      <c r="M842" s="322"/>
    </row>
    <row r="843" spans="1:13">
      <c r="A843" s="63"/>
      <c r="B843" s="761" t="s">
        <v>1009</v>
      </c>
      <c r="C843" s="762"/>
      <c r="D843" s="763"/>
      <c r="E843" s="55"/>
      <c r="F843" s="26"/>
      <c r="G843" s="26"/>
      <c r="H843" s="58">
        <f>H842</f>
        <v>2.0440000000000005</v>
      </c>
      <c r="I843" s="142"/>
      <c r="J843" s="141"/>
      <c r="K843" s="20">
        <v>3700</v>
      </c>
    </row>
    <row r="844" spans="1:13">
      <c r="A844" s="62">
        <v>238</v>
      </c>
      <c r="B844" s="109"/>
      <c r="C844" s="232" t="s">
        <v>1010</v>
      </c>
      <c r="D844" s="676" t="s">
        <v>234</v>
      </c>
      <c r="E844" s="234" t="s">
        <v>1011</v>
      </c>
      <c r="F844" s="235">
        <v>0.01</v>
      </c>
      <c r="G844" s="235">
        <v>1.4970000000000001</v>
      </c>
      <c r="H844" s="195">
        <f>SUM(G844-F844)</f>
        <v>1.4870000000000001</v>
      </c>
      <c r="I844" s="196">
        <v>4.5999999999999996</v>
      </c>
      <c r="J844" s="197"/>
      <c r="K844" s="634">
        <v>2900</v>
      </c>
      <c r="L844" s="435"/>
      <c r="M844" s="322"/>
    </row>
    <row r="845" spans="1:13">
      <c r="A845" s="63"/>
      <c r="B845" s="761" t="s">
        <v>1012</v>
      </c>
      <c r="C845" s="762"/>
      <c r="D845" s="763"/>
      <c r="E845" s="55"/>
      <c r="F845" s="26"/>
      <c r="G845" s="26"/>
      <c r="H845" s="58">
        <f>H844</f>
        <v>1.4870000000000001</v>
      </c>
      <c r="I845" s="142"/>
      <c r="J845" s="141"/>
      <c r="K845" s="20">
        <v>2900</v>
      </c>
    </row>
    <row r="846" spans="1:13">
      <c r="A846" s="209">
        <v>239</v>
      </c>
      <c r="B846" s="137"/>
      <c r="C846" s="110" t="s">
        <v>41</v>
      </c>
      <c r="D846" s="676" t="s">
        <v>234</v>
      </c>
      <c r="E846" s="236" t="s">
        <v>42</v>
      </c>
      <c r="F846" s="237">
        <v>0</v>
      </c>
      <c r="G846" s="237">
        <v>0.80400000000000005</v>
      </c>
      <c r="H846" s="198">
        <f>G846-F846</f>
        <v>0.80400000000000005</v>
      </c>
      <c r="I846" s="199">
        <v>3.5</v>
      </c>
      <c r="J846" s="201">
        <v>385</v>
      </c>
      <c r="K846" s="111">
        <f>SUM(H846*I846*J846)</f>
        <v>1083.3900000000001</v>
      </c>
      <c r="L846" s="435"/>
      <c r="M846" s="322"/>
    </row>
    <row r="847" spans="1:13">
      <c r="A847" s="204"/>
      <c r="B847" s="793" t="s">
        <v>43</v>
      </c>
      <c r="C847" s="794"/>
      <c r="D847" s="795"/>
      <c r="E847" s="236"/>
      <c r="F847" s="237"/>
      <c r="G847" s="237"/>
      <c r="H847" s="103">
        <f>SUBTOTAL(9,H845:H846)</f>
        <v>2.2910000000000004</v>
      </c>
      <c r="I847" s="104"/>
      <c r="J847" s="73"/>
      <c r="K847" s="73">
        <f>SUBTOTAL(9,K845:K846)</f>
        <v>3983.3900000000003</v>
      </c>
    </row>
    <row r="848" spans="1:13">
      <c r="A848" s="62">
        <v>240</v>
      </c>
      <c r="B848" s="14"/>
      <c r="C848" s="34" t="s">
        <v>640</v>
      </c>
      <c r="D848" s="27" t="s">
        <v>194</v>
      </c>
      <c r="E848" s="64" t="s">
        <v>63</v>
      </c>
      <c r="F848" s="65">
        <v>8.2720000000000002</v>
      </c>
      <c r="G848" s="65">
        <v>9.1460000000000008</v>
      </c>
      <c r="H848" s="35">
        <f>G848-F848</f>
        <v>0.87400000000000055</v>
      </c>
      <c r="I848" s="134">
        <v>4.5</v>
      </c>
      <c r="J848" s="37">
        <v>450</v>
      </c>
      <c r="K848" s="19">
        <f>SUM(H848*I848*J848)</f>
        <v>1769.850000000001</v>
      </c>
    </row>
    <row r="849" spans="1:13">
      <c r="A849" s="63"/>
      <c r="B849" s="790" t="s">
        <v>641</v>
      </c>
      <c r="C849" s="791"/>
      <c r="D849" s="792"/>
      <c r="E849" s="229"/>
      <c r="F849" s="65"/>
      <c r="G849" s="65"/>
      <c r="H849" s="38">
        <f>SUM(H848:H848)</f>
        <v>0.87400000000000055</v>
      </c>
      <c r="I849" s="134"/>
      <c r="J849" s="37"/>
      <c r="K849" s="20">
        <f>SUM(K848:K848)</f>
        <v>1769.850000000001</v>
      </c>
    </row>
    <row r="850" spans="1:13">
      <c r="A850" s="62">
        <v>241</v>
      </c>
      <c r="B850" s="14"/>
      <c r="C850" s="34" t="s">
        <v>69</v>
      </c>
      <c r="D850" s="27" t="s">
        <v>199</v>
      </c>
      <c r="E850" s="64" t="s">
        <v>70</v>
      </c>
      <c r="F850" s="65">
        <v>0</v>
      </c>
      <c r="G850" s="65">
        <v>0.83199999999999996</v>
      </c>
      <c r="H850" s="35">
        <f>G850-F850</f>
        <v>0.83199999999999996</v>
      </c>
      <c r="I850" s="134">
        <v>4.5</v>
      </c>
      <c r="J850" s="37">
        <v>480</v>
      </c>
      <c r="K850" s="19">
        <f>SUM(H850*I850*J850)</f>
        <v>1797.12</v>
      </c>
    </row>
    <row r="851" spans="1:13">
      <c r="A851" s="63"/>
      <c r="B851" s="790" t="s">
        <v>71</v>
      </c>
      <c r="C851" s="791"/>
      <c r="D851" s="792"/>
      <c r="E851" s="229"/>
      <c r="F851" s="65"/>
      <c r="G851" s="65"/>
      <c r="H851" s="38">
        <f>SUM(H850)</f>
        <v>0.83199999999999996</v>
      </c>
      <c r="I851" s="134"/>
      <c r="J851" s="37"/>
      <c r="K851" s="20">
        <f>SUM(K850)</f>
        <v>1797.12</v>
      </c>
    </row>
    <row r="852" spans="1:13">
      <c r="A852" s="62">
        <v>242</v>
      </c>
      <c r="B852" s="14"/>
      <c r="C852" s="34" t="s">
        <v>72</v>
      </c>
      <c r="D852" s="27" t="s">
        <v>199</v>
      </c>
      <c r="E852" s="64" t="s">
        <v>73</v>
      </c>
      <c r="F852" s="65">
        <v>0</v>
      </c>
      <c r="G852" s="65">
        <v>0.94099999999999995</v>
      </c>
      <c r="H852" s="35">
        <f>G852-F852</f>
        <v>0.94099999999999995</v>
      </c>
      <c r="I852" s="134">
        <v>4.7</v>
      </c>
      <c r="J852" s="37">
        <v>480</v>
      </c>
      <c r="K852" s="19">
        <f>SUM(H852*I852*J852)</f>
        <v>2122.8959999999997</v>
      </c>
    </row>
    <row r="853" spans="1:13">
      <c r="A853" s="63"/>
      <c r="B853" s="790" t="s">
        <v>74</v>
      </c>
      <c r="C853" s="791"/>
      <c r="D853" s="792"/>
      <c r="E853" s="229"/>
      <c r="F853" s="65"/>
      <c r="G853" s="65"/>
      <c r="H853" s="38">
        <f>SUM(H852)</f>
        <v>0.94099999999999995</v>
      </c>
      <c r="I853" s="134"/>
      <c r="J853" s="37"/>
      <c r="K853" s="20">
        <f>SUM(K852)</f>
        <v>2122.8959999999997</v>
      </c>
    </row>
    <row r="854" spans="1:13">
      <c r="A854" s="62">
        <v>243</v>
      </c>
      <c r="B854" s="14"/>
      <c r="C854" s="34" t="s">
        <v>75</v>
      </c>
      <c r="D854" s="27" t="s">
        <v>199</v>
      </c>
      <c r="E854" s="64" t="s">
        <v>76</v>
      </c>
      <c r="F854" s="65">
        <v>1.992</v>
      </c>
      <c r="G854" s="65">
        <v>2.9649999999999999</v>
      </c>
      <c r="H854" s="35">
        <f>G854-F854</f>
        <v>0.97299999999999986</v>
      </c>
      <c r="I854" s="134">
        <v>5.2</v>
      </c>
      <c r="J854" s="37">
        <v>480</v>
      </c>
      <c r="K854" s="19">
        <f>SUM(H854*I854*J854)</f>
        <v>2428.6079999999997</v>
      </c>
    </row>
    <row r="855" spans="1:13">
      <c r="A855" s="63"/>
      <c r="B855" s="790" t="s">
        <v>77</v>
      </c>
      <c r="C855" s="791"/>
      <c r="D855" s="792"/>
      <c r="E855" s="229"/>
      <c r="F855" s="65"/>
      <c r="G855" s="65"/>
      <c r="H855" s="38">
        <f>SUM(H854)</f>
        <v>0.97299999999999986</v>
      </c>
      <c r="I855" s="134"/>
      <c r="J855" s="37"/>
      <c r="K855" s="20">
        <f>SUM(K854)</f>
        <v>2428.6079999999997</v>
      </c>
    </row>
    <row r="856" spans="1:13">
      <c r="A856" s="62">
        <v>244</v>
      </c>
      <c r="B856" s="14"/>
      <c r="C856" s="34" t="s">
        <v>78</v>
      </c>
      <c r="D856" s="27" t="s">
        <v>199</v>
      </c>
      <c r="E856" s="64" t="s">
        <v>79</v>
      </c>
      <c r="F856" s="65">
        <v>0.6</v>
      </c>
      <c r="G856" s="65">
        <v>1.8049999999999999</v>
      </c>
      <c r="H856" s="35">
        <f>G856-F856</f>
        <v>1.2050000000000001</v>
      </c>
      <c r="I856" s="134">
        <v>6.8</v>
      </c>
      <c r="J856" s="37">
        <v>480</v>
      </c>
      <c r="K856" s="19">
        <f>SUM(H856*I856*J856)</f>
        <v>3933.1200000000003</v>
      </c>
    </row>
    <row r="857" spans="1:13">
      <c r="A857" s="63"/>
      <c r="B857" s="790" t="s">
        <v>80</v>
      </c>
      <c r="C857" s="791"/>
      <c r="D857" s="792"/>
      <c r="E857" s="229"/>
      <c r="F857" s="65"/>
      <c r="G857" s="65"/>
      <c r="H857" s="38">
        <f>SUM(H856)</f>
        <v>1.2050000000000001</v>
      </c>
      <c r="I857" s="134"/>
      <c r="J857" s="37"/>
      <c r="K857" s="20">
        <f>SUM(K856)</f>
        <v>3933.1200000000003</v>
      </c>
    </row>
    <row r="858" spans="1:13">
      <c r="A858" s="62">
        <v>245</v>
      </c>
      <c r="B858" s="14"/>
      <c r="C858" s="34" t="s">
        <v>81</v>
      </c>
      <c r="D858" s="27" t="s">
        <v>199</v>
      </c>
      <c r="E858" s="64" t="s">
        <v>82</v>
      </c>
      <c r="F858" s="65">
        <v>0</v>
      </c>
      <c r="G858" s="65">
        <v>3.0710000000000002</v>
      </c>
      <c r="H858" s="35">
        <f>G858-F858</f>
        <v>3.0710000000000002</v>
      </c>
      <c r="I858" s="134">
        <v>7</v>
      </c>
      <c r="J858" s="37">
        <v>480</v>
      </c>
      <c r="K858" s="19">
        <f>SUM(H858*I858*J858)</f>
        <v>10318.56</v>
      </c>
    </row>
    <row r="859" spans="1:13">
      <c r="A859" s="63"/>
      <c r="B859" s="790" t="s">
        <v>83</v>
      </c>
      <c r="C859" s="791"/>
      <c r="D859" s="792"/>
      <c r="E859" s="229"/>
      <c r="F859" s="65"/>
      <c r="G859" s="65"/>
      <c r="H859" s="38">
        <f>SUM(H858)</f>
        <v>3.0710000000000002</v>
      </c>
      <c r="I859" s="134"/>
      <c r="J859" s="37"/>
      <c r="K859" s="20">
        <f>SUM(K858)</f>
        <v>10318.56</v>
      </c>
    </row>
    <row r="860" spans="1:13">
      <c r="A860" s="62">
        <v>246</v>
      </c>
      <c r="B860" s="14"/>
      <c r="C860" s="34" t="s">
        <v>84</v>
      </c>
      <c r="D860" s="27" t="s">
        <v>199</v>
      </c>
      <c r="E860" s="64" t="s">
        <v>85</v>
      </c>
      <c r="F860" s="65">
        <v>0</v>
      </c>
      <c r="G860" s="65">
        <v>1.927</v>
      </c>
      <c r="H860" s="35">
        <f>G860-F860</f>
        <v>1.927</v>
      </c>
      <c r="I860" s="134">
        <v>4.8</v>
      </c>
      <c r="J860" s="37">
        <v>480</v>
      </c>
      <c r="K860" s="19">
        <f>SUM(H860*I860*J860)</f>
        <v>4439.808</v>
      </c>
    </row>
    <row r="861" spans="1:13">
      <c r="A861" s="63"/>
      <c r="B861" s="790" t="s">
        <v>86</v>
      </c>
      <c r="C861" s="791"/>
      <c r="D861" s="792"/>
      <c r="E861" s="229"/>
      <c r="F861" s="65"/>
      <c r="G861" s="65"/>
      <c r="H861" s="38">
        <f>SUM(H860)</f>
        <v>1.927</v>
      </c>
      <c r="I861" s="134"/>
      <c r="J861" s="37"/>
      <c r="K861" s="20">
        <f>SUM(K860)</f>
        <v>4439.808</v>
      </c>
      <c r="L861" s="74"/>
      <c r="M861" s="219"/>
    </row>
    <row r="862" spans="1:13" s="46" customFormat="1">
      <c r="A862" s="582"/>
      <c r="B862" s="582"/>
      <c r="C862" s="592"/>
      <c r="D862" s="593"/>
      <c r="E862" s="571"/>
      <c r="F862" s="572"/>
      <c r="G862" s="572"/>
      <c r="H862" s="573"/>
      <c r="I862" s="594"/>
      <c r="J862" s="595"/>
      <c r="K862" s="574"/>
    </row>
    <row r="863" spans="1:13" s="46" customFormat="1" ht="15.75" thickBot="1">
      <c r="A863" s="782">
        <v>27</v>
      </c>
      <c r="B863" s="877"/>
      <c r="C863" s="877"/>
      <c r="D863" s="877"/>
      <c r="E863" s="877"/>
      <c r="F863" s="877"/>
      <c r="G863" s="877"/>
      <c r="H863" s="877"/>
      <c r="I863" s="877"/>
      <c r="J863" s="877"/>
      <c r="K863" s="877"/>
    </row>
    <row r="864" spans="1:13" ht="36">
      <c r="A864" s="163" t="s">
        <v>164</v>
      </c>
      <c r="B864" s="164" t="s">
        <v>165</v>
      </c>
      <c r="C864" s="165" t="s">
        <v>166</v>
      </c>
      <c r="D864" s="166" t="s">
        <v>167</v>
      </c>
      <c r="E864" s="165" t="s">
        <v>168</v>
      </c>
      <c r="F864" s="878" t="s">
        <v>169</v>
      </c>
      <c r="G864" s="879"/>
      <c r="H864" s="167" t="s">
        <v>170</v>
      </c>
      <c r="I864" s="168" t="s">
        <v>171</v>
      </c>
      <c r="J864" s="169" t="s">
        <v>172</v>
      </c>
      <c r="K864" s="570" t="s">
        <v>173</v>
      </c>
      <c r="L864" s="436"/>
    </row>
    <row r="865" spans="1:12" ht="15.2" customHeight="1" thickBot="1">
      <c r="A865" s="171" t="s">
        <v>174</v>
      </c>
      <c r="B865" s="172"/>
      <c r="C865" s="173"/>
      <c r="D865" s="174"/>
      <c r="E865" s="175"/>
      <c r="F865" s="176" t="s">
        <v>175</v>
      </c>
      <c r="G865" s="177" t="s">
        <v>176</v>
      </c>
      <c r="H865" s="178" t="s">
        <v>177</v>
      </c>
      <c r="I865" s="179" t="s">
        <v>178</v>
      </c>
      <c r="J865" s="180" t="s">
        <v>179</v>
      </c>
      <c r="K865" s="178" t="s">
        <v>180</v>
      </c>
      <c r="L865" s="436"/>
    </row>
    <row r="866" spans="1:12" ht="4.1500000000000004" customHeight="1">
      <c r="A866" s="433"/>
      <c r="B866" s="182"/>
      <c r="C866" s="183"/>
      <c r="D866" s="182"/>
      <c r="E866" s="182"/>
      <c r="F866" s="185"/>
      <c r="G866" s="185"/>
      <c r="H866" s="185"/>
      <c r="I866" s="186"/>
      <c r="J866" s="183"/>
      <c r="K866" s="187"/>
      <c r="L866" s="170"/>
    </row>
    <row r="867" spans="1:12">
      <c r="A867" s="62">
        <v>247</v>
      </c>
      <c r="B867" s="14"/>
      <c r="C867" s="34" t="s">
        <v>87</v>
      </c>
      <c r="D867" s="27" t="s">
        <v>199</v>
      </c>
      <c r="E867" s="64" t="s">
        <v>88</v>
      </c>
      <c r="F867" s="65">
        <v>0</v>
      </c>
      <c r="G867" s="65">
        <v>1.284</v>
      </c>
      <c r="H867" s="35">
        <f>G867-F867</f>
        <v>1.284</v>
      </c>
      <c r="I867" s="134">
        <v>5</v>
      </c>
      <c r="J867" s="37">
        <v>480</v>
      </c>
      <c r="K867" s="19">
        <f>SUM(H867*I867*J867)</f>
        <v>3081.6</v>
      </c>
    </row>
    <row r="868" spans="1:12">
      <c r="A868" s="63"/>
      <c r="B868" s="790" t="s">
        <v>89</v>
      </c>
      <c r="C868" s="791"/>
      <c r="D868" s="792"/>
      <c r="E868" s="229"/>
      <c r="F868" s="65"/>
      <c r="G868" s="65"/>
      <c r="H868" s="38">
        <f>SUM(H867)</f>
        <v>1.284</v>
      </c>
      <c r="I868" s="134"/>
      <c r="J868" s="37"/>
      <c r="K868" s="20">
        <f>SUM(K867)</f>
        <v>3081.6</v>
      </c>
    </row>
    <row r="869" spans="1:12">
      <c r="A869" s="62">
        <v>248</v>
      </c>
      <c r="B869" s="14"/>
      <c r="C869" s="34" t="s">
        <v>90</v>
      </c>
      <c r="D869" s="27" t="s">
        <v>199</v>
      </c>
      <c r="E869" s="64" t="s">
        <v>91</v>
      </c>
      <c r="F869" s="65">
        <v>0.52200000000000002</v>
      </c>
      <c r="G869" s="65">
        <v>2.169</v>
      </c>
      <c r="H869" s="35">
        <f>G869-F869</f>
        <v>1.647</v>
      </c>
      <c r="I869" s="134">
        <v>4.5</v>
      </c>
      <c r="J869" s="37">
        <v>480</v>
      </c>
      <c r="K869" s="19">
        <f>SUM(H869*I869*J869)</f>
        <v>3557.52</v>
      </c>
    </row>
    <row r="870" spans="1:12">
      <c r="A870" s="63"/>
      <c r="B870" s="790" t="s">
        <v>92</v>
      </c>
      <c r="C870" s="791"/>
      <c r="D870" s="792"/>
      <c r="E870" s="229"/>
      <c r="F870" s="65"/>
      <c r="G870" s="65"/>
      <c r="H870" s="38">
        <f>SUM(H869)</f>
        <v>1.647</v>
      </c>
      <c r="I870" s="134"/>
      <c r="J870" s="37"/>
      <c r="K870" s="20">
        <f>SUM(K869)</f>
        <v>3557.52</v>
      </c>
    </row>
    <row r="871" spans="1:12">
      <c r="A871" s="62">
        <v>249</v>
      </c>
      <c r="B871" s="14"/>
      <c r="C871" s="34" t="s">
        <v>93</v>
      </c>
      <c r="D871" s="27" t="s">
        <v>199</v>
      </c>
      <c r="E871" s="64" t="s">
        <v>94</v>
      </c>
      <c r="F871" s="65">
        <v>0</v>
      </c>
      <c r="G871" s="65">
        <v>2.032</v>
      </c>
      <c r="H871" s="35">
        <f>G871-F871</f>
        <v>2.032</v>
      </c>
      <c r="I871" s="134">
        <v>5.2</v>
      </c>
      <c r="J871" s="37">
        <v>480</v>
      </c>
      <c r="K871" s="19">
        <f>SUM(H871*I871*J871)</f>
        <v>5071.8720000000003</v>
      </c>
    </row>
    <row r="872" spans="1:12">
      <c r="A872" s="63"/>
      <c r="B872" s="790" t="s">
        <v>95</v>
      </c>
      <c r="C872" s="791"/>
      <c r="D872" s="792"/>
      <c r="E872" s="229"/>
      <c r="F872" s="65"/>
      <c r="G872" s="65"/>
      <c r="H872" s="38">
        <f>SUM(H871)</f>
        <v>2.032</v>
      </c>
      <c r="I872" s="134"/>
      <c r="J872" s="37"/>
      <c r="K872" s="20">
        <f>SUM(K871)</f>
        <v>5071.8720000000003</v>
      </c>
    </row>
    <row r="873" spans="1:12">
      <c r="A873" s="62">
        <v>250</v>
      </c>
      <c r="B873" s="14"/>
      <c r="C873" s="34" t="s">
        <v>96</v>
      </c>
      <c r="D873" s="27" t="s">
        <v>199</v>
      </c>
      <c r="E873" s="64" t="s">
        <v>97</v>
      </c>
      <c r="F873" s="65">
        <v>0</v>
      </c>
      <c r="G873" s="65">
        <v>0.997</v>
      </c>
      <c r="H873" s="35">
        <f>G873-F873</f>
        <v>0.997</v>
      </c>
      <c r="I873" s="134">
        <v>4.3</v>
      </c>
      <c r="J873" s="37">
        <v>480</v>
      </c>
      <c r="K873" s="19">
        <f>SUM(H873*I873*J873)</f>
        <v>2057.808</v>
      </c>
    </row>
    <row r="874" spans="1:12">
      <c r="A874" s="63"/>
      <c r="B874" s="790" t="s">
        <v>98</v>
      </c>
      <c r="C874" s="791"/>
      <c r="D874" s="792"/>
      <c r="E874" s="229"/>
      <c r="F874" s="65"/>
      <c r="G874" s="65"/>
      <c r="H874" s="38">
        <f>SUM(H873)</f>
        <v>0.997</v>
      </c>
      <c r="I874" s="134"/>
      <c r="J874" s="37"/>
      <c r="K874" s="20">
        <f>SUM(K873)</f>
        <v>2057.808</v>
      </c>
    </row>
    <row r="875" spans="1:12">
      <c r="A875" s="62">
        <v>251</v>
      </c>
      <c r="B875" s="14"/>
      <c r="C875" s="34" t="s">
        <v>99</v>
      </c>
      <c r="D875" s="27" t="s">
        <v>199</v>
      </c>
      <c r="E875" s="64" t="s">
        <v>100</v>
      </c>
      <c r="F875" s="65">
        <v>0</v>
      </c>
      <c r="G875" s="65">
        <v>0.86199999999999999</v>
      </c>
      <c r="H875" s="35">
        <f>G875-F875</f>
        <v>0.86199999999999999</v>
      </c>
      <c r="I875" s="134">
        <v>5</v>
      </c>
      <c r="J875" s="37">
        <v>480</v>
      </c>
      <c r="K875" s="19">
        <f>SUM(H875*I875*J875)</f>
        <v>2068.7999999999997</v>
      </c>
    </row>
    <row r="876" spans="1:12">
      <c r="A876" s="63"/>
      <c r="B876" s="790" t="s">
        <v>101</v>
      </c>
      <c r="C876" s="791"/>
      <c r="D876" s="792"/>
      <c r="E876" s="229"/>
      <c r="F876" s="65"/>
      <c r="G876" s="65"/>
      <c r="H876" s="38">
        <f>SUM(H875)</f>
        <v>0.86199999999999999</v>
      </c>
      <c r="I876" s="134"/>
      <c r="J876" s="37"/>
      <c r="K876" s="20">
        <f>SUM(K875)</f>
        <v>2068.7999999999997</v>
      </c>
    </row>
    <row r="877" spans="1:12">
      <c r="A877" s="62">
        <v>252</v>
      </c>
      <c r="B877" s="14"/>
      <c r="C877" s="34" t="s">
        <v>102</v>
      </c>
      <c r="D877" s="27" t="s">
        <v>199</v>
      </c>
      <c r="E877" s="64" t="s">
        <v>103</v>
      </c>
      <c r="F877" s="65">
        <v>3.0510000000000002</v>
      </c>
      <c r="G877" s="65">
        <v>4.3230000000000004</v>
      </c>
      <c r="H877" s="35">
        <f>G877-F877</f>
        <v>1.2720000000000002</v>
      </c>
      <c r="I877" s="134">
        <v>5.3</v>
      </c>
      <c r="J877" s="37">
        <v>480</v>
      </c>
      <c r="K877" s="19">
        <f>SUM(H877*I877*J877)</f>
        <v>3235.9680000000003</v>
      </c>
    </row>
    <row r="878" spans="1:12">
      <c r="A878" s="63"/>
      <c r="B878" s="790" t="s">
        <v>104</v>
      </c>
      <c r="C878" s="791"/>
      <c r="D878" s="792"/>
      <c r="E878" s="229"/>
      <c r="F878" s="65"/>
      <c r="G878" s="65"/>
      <c r="H878" s="38">
        <f>SUM(H877)</f>
        <v>1.2720000000000002</v>
      </c>
      <c r="I878" s="134"/>
      <c r="J878" s="37"/>
      <c r="K878" s="20">
        <f>SUM(K877)</f>
        <v>3235.9680000000003</v>
      </c>
    </row>
    <row r="879" spans="1:12">
      <c r="A879" s="62">
        <v>253</v>
      </c>
      <c r="B879" s="14"/>
      <c r="C879" s="34" t="s">
        <v>502</v>
      </c>
      <c r="D879" s="27" t="s">
        <v>199</v>
      </c>
      <c r="E879" s="64" t="s">
        <v>105</v>
      </c>
      <c r="F879" s="65">
        <v>10.456</v>
      </c>
      <c r="G879" s="65">
        <v>11.773</v>
      </c>
      <c r="H879" s="35">
        <f>G879-F879</f>
        <v>1.3170000000000002</v>
      </c>
      <c r="I879" s="134">
        <v>5.2</v>
      </c>
      <c r="J879" s="37">
        <v>480</v>
      </c>
      <c r="K879" s="19">
        <f>SUM(H879*I879*J879)</f>
        <v>3287.2320000000004</v>
      </c>
    </row>
    <row r="880" spans="1:12">
      <c r="A880" s="63"/>
      <c r="B880" s="790" t="s">
        <v>504</v>
      </c>
      <c r="C880" s="791"/>
      <c r="D880" s="792"/>
      <c r="E880" s="229"/>
      <c r="F880" s="65"/>
      <c r="G880" s="65"/>
      <c r="H880" s="38">
        <f>SUM(H879)</f>
        <v>1.3170000000000002</v>
      </c>
      <c r="I880" s="134"/>
      <c r="J880" s="37"/>
      <c r="K880" s="20">
        <f>SUM(K879)</f>
        <v>3287.2320000000004</v>
      </c>
    </row>
    <row r="881" spans="1:13">
      <c r="A881" s="62">
        <v>254</v>
      </c>
      <c r="B881" s="14"/>
      <c r="C881" s="34" t="s">
        <v>106</v>
      </c>
      <c r="D881" s="27" t="s">
        <v>199</v>
      </c>
      <c r="E881" s="64" t="s">
        <v>107</v>
      </c>
      <c r="F881" s="65">
        <v>0</v>
      </c>
      <c r="G881" s="65">
        <v>0.435</v>
      </c>
      <c r="H881" s="35">
        <f>G881-F881</f>
        <v>0.435</v>
      </c>
      <c r="I881" s="134">
        <v>4</v>
      </c>
      <c r="J881" s="37">
        <v>480</v>
      </c>
      <c r="K881" s="19">
        <f>SUM(H881*I881*J881)</f>
        <v>835.2</v>
      </c>
    </row>
    <row r="882" spans="1:13">
      <c r="A882" s="63"/>
      <c r="B882" s="790" t="s">
        <v>108</v>
      </c>
      <c r="C882" s="791"/>
      <c r="D882" s="792"/>
      <c r="E882" s="229"/>
      <c r="F882" s="65"/>
      <c r="G882" s="65"/>
      <c r="H882" s="38">
        <f>SUM(H881)</f>
        <v>0.435</v>
      </c>
      <c r="I882" s="134"/>
      <c r="J882" s="37"/>
      <c r="K882" s="20">
        <f>SUM(K881)</f>
        <v>835.2</v>
      </c>
    </row>
    <row r="883" spans="1:13">
      <c r="A883" s="62">
        <v>255</v>
      </c>
      <c r="B883" s="14"/>
      <c r="C883" s="34" t="s">
        <v>109</v>
      </c>
      <c r="D883" s="27" t="s">
        <v>199</v>
      </c>
      <c r="E883" s="64" t="s">
        <v>110</v>
      </c>
      <c r="F883" s="65">
        <v>0</v>
      </c>
      <c r="G883" s="65">
        <v>2.13</v>
      </c>
      <c r="H883" s="35">
        <f>G883-F883</f>
        <v>2.13</v>
      </c>
      <c r="I883" s="134">
        <v>4.5999999999999996</v>
      </c>
      <c r="J883" s="37">
        <v>480</v>
      </c>
      <c r="K883" s="19">
        <f>SUM(H883*I883*J883)</f>
        <v>4703.0399999999991</v>
      </c>
    </row>
    <row r="884" spans="1:13">
      <c r="A884" s="63"/>
      <c r="B884" s="790" t="s">
        <v>111</v>
      </c>
      <c r="C884" s="791"/>
      <c r="D884" s="792"/>
      <c r="E884" s="229"/>
      <c r="F884" s="65"/>
      <c r="G884" s="65"/>
      <c r="H884" s="38">
        <f>SUM(H883)</f>
        <v>2.13</v>
      </c>
      <c r="I884" s="134"/>
      <c r="J884" s="37"/>
      <c r="K884" s="20">
        <f>SUM(K883)</f>
        <v>4703.0399999999991</v>
      </c>
    </row>
    <row r="885" spans="1:13">
      <c r="A885" s="62">
        <v>256</v>
      </c>
      <c r="B885" s="14"/>
      <c r="C885" s="34" t="s">
        <v>112</v>
      </c>
      <c r="D885" s="27" t="s">
        <v>199</v>
      </c>
      <c r="E885" s="64" t="s">
        <v>113</v>
      </c>
      <c r="F885" s="65">
        <v>0</v>
      </c>
      <c r="G885" s="65">
        <v>4.0129999999999999</v>
      </c>
      <c r="H885" s="35">
        <f>G885-F885</f>
        <v>4.0129999999999999</v>
      </c>
      <c r="I885" s="134">
        <v>4.5999999999999996</v>
      </c>
      <c r="J885" s="37">
        <v>480</v>
      </c>
      <c r="K885" s="19">
        <f>SUM(H885*I885*J885)</f>
        <v>8860.7039999999997</v>
      </c>
    </row>
    <row r="886" spans="1:13">
      <c r="A886" s="63"/>
      <c r="B886" s="790" t="s">
        <v>114</v>
      </c>
      <c r="C886" s="791"/>
      <c r="D886" s="792"/>
      <c r="E886" s="229"/>
      <c r="F886" s="65"/>
      <c r="G886" s="65"/>
      <c r="H886" s="38">
        <f>SUM(H885)</f>
        <v>4.0129999999999999</v>
      </c>
      <c r="I886" s="134"/>
      <c r="J886" s="37"/>
      <c r="K886" s="20">
        <f>SUM(K885)</f>
        <v>8860.7039999999997</v>
      </c>
    </row>
    <row r="887" spans="1:13">
      <c r="A887" s="62">
        <v>257</v>
      </c>
      <c r="B887" s="14"/>
      <c r="C887" s="34" t="s">
        <v>115</v>
      </c>
      <c r="D887" s="27" t="s">
        <v>199</v>
      </c>
      <c r="E887" s="64" t="s">
        <v>116</v>
      </c>
      <c r="F887" s="65">
        <v>0</v>
      </c>
      <c r="G887" s="65">
        <v>4.3929999999999998</v>
      </c>
      <c r="H887" s="35">
        <f>G887-F887</f>
        <v>4.3929999999999998</v>
      </c>
      <c r="I887" s="134">
        <v>6</v>
      </c>
      <c r="J887" s="37">
        <v>480</v>
      </c>
      <c r="K887" s="19">
        <f>SUM(H887*I887*J887)</f>
        <v>12651.839999999998</v>
      </c>
    </row>
    <row r="888" spans="1:13">
      <c r="A888" s="63"/>
      <c r="B888" s="790" t="s">
        <v>117</v>
      </c>
      <c r="C888" s="791"/>
      <c r="D888" s="792"/>
      <c r="E888" s="229"/>
      <c r="F888" s="65"/>
      <c r="G888" s="65"/>
      <c r="H888" s="38">
        <f>SUM(H887)</f>
        <v>4.3929999999999998</v>
      </c>
      <c r="I888" s="134"/>
      <c r="J888" s="37"/>
      <c r="K888" s="20">
        <f>SUM(K887)</f>
        <v>12651.839999999998</v>
      </c>
    </row>
    <row r="889" spans="1:13">
      <c r="A889" s="62">
        <v>258</v>
      </c>
      <c r="B889" s="14"/>
      <c r="C889" s="34" t="s">
        <v>118</v>
      </c>
      <c r="D889" s="27" t="s">
        <v>199</v>
      </c>
      <c r="E889" s="64" t="s">
        <v>119</v>
      </c>
      <c r="F889" s="65">
        <v>0.49099999999999999</v>
      </c>
      <c r="G889" s="65">
        <v>2.5579999999999998</v>
      </c>
      <c r="H889" s="35">
        <f>G889-F889</f>
        <v>2.0669999999999997</v>
      </c>
      <c r="I889" s="134">
        <v>5</v>
      </c>
      <c r="J889" s="37">
        <v>480</v>
      </c>
      <c r="K889" s="19">
        <f>SUM(H889*I889*J889)</f>
        <v>4960.7999999999993</v>
      </c>
    </row>
    <row r="890" spans="1:13">
      <c r="A890" s="63"/>
      <c r="B890" s="790" t="s">
        <v>120</v>
      </c>
      <c r="C890" s="791"/>
      <c r="D890" s="792"/>
      <c r="E890" s="229"/>
      <c r="F890" s="65"/>
      <c r="G890" s="65"/>
      <c r="H890" s="38">
        <f>SUM(H889)</f>
        <v>2.0669999999999997</v>
      </c>
      <c r="I890" s="134"/>
      <c r="J890" s="37"/>
      <c r="K890" s="20">
        <f>SUM(K889)</f>
        <v>4960.7999999999993</v>
      </c>
    </row>
    <row r="891" spans="1:13">
      <c r="A891" s="62">
        <v>259</v>
      </c>
      <c r="B891" s="14"/>
      <c r="C891" s="34" t="s">
        <v>121</v>
      </c>
      <c r="D891" s="27" t="s">
        <v>199</v>
      </c>
      <c r="E891" s="64" t="s">
        <v>122</v>
      </c>
      <c r="F891" s="65">
        <v>1.5920000000000001</v>
      </c>
      <c r="G891" s="65">
        <v>6.2389999999999999</v>
      </c>
      <c r="H891" s="35">
        <f>G891-F891</f>
        <v>4.6470000000000002</v>
      </c>
      <c r="I891" s="134">
        <v>5.6</v>
      </c>
      <c r="J891" s="37">
        <v>480</v>
      </c>
      <c r="K891" s="19">
        <f>SUM(H891*I891*J891)</f>
        <v>12491.136</v>
      </c>
    </row>
    <row r="892" spans="1:13">
      <c r="A892" s="63"/>
      <c r="B892" s="790" t="s">
        <v>123</v>
      </c>
      <c r="C892" s="791"/>
      <c r="D892" s="792"/>
      <c r="E892" s="229"/>
      <c r="F892" s="65"/>
      <c r="G892" s="65"/>
      <c r="H892" s="38">
        <f>SUM(H891)</f>
        <v>4.6470000000000002</v>
      </c>
      <c r="I892" s="134"/>
      <c r="J892" s="37"/>
      <c r="K892" s="20">
        <f>SUM(K891)</f>
        <v>12491.136</v>
      </c>
    </row>
    <row r="893" spans="1:13">
      <c r="A893" s="62">
        <v>260</v>
      </c>
      <c r="B893" s="14"/>
      <c r="C893" s="34" t="s">
        <v>124</v>
      </c>
      <c r="D893" s="27" t="s">
        <v>199</v>
      </c>
      <c r="E893" s="64" t="s">
        <v>125</v>
      </c>
      <c r="F893" s="65">
        <v>0.33500000000000002</v>
      </c>
      <c r="G893" s="65">
        <v>0.72499999999999998</v>
      </c>
      <c r="H893" s="35">
        <f>G893-F893</f>
        <v>0.38999999999999996</v>
      </c>
      <c r="I893" s="134">
        <v>7.5</v>
      </c>
      <c r="J893" s="37">
        <v>480</v>
      </c>
      <c r="K893" s="19">
        <f>SUM(H893*I893*J893)</f>
        <v>1404</v>
      </c>
    </row>
    <row r="894" spans="1:13">
      <c r="A894" s="63"/>
      <c r="B894" s="790" t="s">
        <v>126</v>
      </c>
      <c r="C894" s="791"/>
      <c r="D894" s="792"/>
      <c r="E894" s="229"/>
      <c r="F894" s="65"/>
      <c r="G894" s="65"/>
      <c r="H894" s="38">
        <f>SUM(H893)</f>
        <v>0.38999999999999996</v>
      </c>
      <c r="I894" s="134"/>
      <c r="J894" s="37"/>
      <c r="K894" s="20">
        <f>SUM(K893)</f>
        <v>1404</v>
      </c>
    </row>
    <row r="895" spans="1:13">
      <c r="A895" s="62">
        <v>261</v>
      </c>
      <c r="B895" s="14"/>
      <c r="C895" s="34" t="s">
        <v>127</v>
      </c>
      <c r="D895" s="27" t="s">
        <v>199</v>
      </c>
      <c r="E895" s="64" t="s">
        <v>1066</v>
      </c>
      <c r="F895" s="65">
        <v>1.4359999999999999</v>
      </c>
      <c r="G895" s="65">
        <v>2.2959999999999998</v>
      </c>
      <c r="H895" s="35">
        <f>G895-F895</f>
        <v>0.85999999999999988</v>
      </c>
      <c r="I895" s="134">
        <v>4.5</v>
      </c>
      <c r="J895" s="37">
        <v>550</v>
      </c>
      <c r="K895" s="19">
        <f>SUM(H895*I895*J895)</f>
        <v>2128.4999999999995</v>
      </c>
    </row>
    <row r="896" spans="1:13">
      <c r="A896" s="63"/>
      <c r="B896" s="790" t="s">
        <v>128</v>
      </c>
      <c r="C896" s="791"/>
      <c r="D896" s="792"/>
      <c r="E896" s="229"/>
      <c r="F896" s="65"/>
      <c r="G896" s="65"/>
      <c r="H896" s="38">
        <f>SUM(H895)</f>
        <v>0.85999999999999988</v>
      </c>
      <c r="I896" s="134"/>
      <c r="J896" s="37"/>
      <c r="K896" s="20">
        <f>SUM(K895)</f>
        <v>2128.4999999999995</v>
      </c>
      <c r="L896" s="74"/>
      <c r="M896" s="219"/>
    </row>
    <row r="897" spans="1:12" s="46" customFormat="1">
      <c r="A897" s="480"/>
      <c r="B897" s="582"/>
      <c r="C897" s="592"/>
      <c r="D897" s="593"/>
      <c r="E897" s="571"/>
      <c r="F897" s="572"/>
      <c r="G897" s="572"/>
      <c r="H897" s="573"/>
      <c r="I897" s="594"/>
      <c r="J897" s="595"/>
      <c r="K897" s="574"/>
    </row>
    <row r="898" spans="1:12" s="46" customFormat="1" ht="15.75" thickBot="1">
      <c r="A898" s="782">
        <v>28</v>
      </c>
      <c r="B898" s="877"/>
      <c r="C898" s="877"/>
      <c r="D898" s="877"/>
      <c r="E898" s="877"/>
      <c r="F898" s="877"/>
      <c r="G898" s="877"/>
      <c r="H898" s="877"/>
      <c r="I898" s="877"/>
      <c r="J898" s="877"/>
      <c r="K898" s="877"/>
    </row>
    <row r="899" spans="1:12" ht="36">
      <c r="A899" s="163" t="s">
        <v>164</v>
      </c>
      <c r="B899" s="164" t="s">
        <v>165</v>
      </c>
      <c r="C899" s="165" t="s">
        <v>166</v>
      </c>
      <c r="D899" s="166" t="s">
        <v>167</v>
      </c>
      <c r="E899" s="165" t="s">
        <v>168</v>
      </c>
      <c r="F899" s="878" t="s">
        <v>169</v>
      </c>
      <c r="G899" s="879"/>
      <c r="H899" s="167" t="s">
        <v>170</v>
      </c>
      <c r="I899" s="168" t="s">
        <v>171</v>
      </c>
      <c r="J899" s="169" t="s">
        <v>172</v>
      </c>
      <c r="K899" s="570" t="s">
        <v>173</v>
      </c>
      <c r="L899" s="436"/>
    </row>
    <row r="900" spans="1:12" ht="15.2" customHeight="1" thickBot="1">
      <c r="A900" s="171" t="s">
        <v>174</v>
      </c>
      <c r="B900" s="172"/>
      <c r="C900" s="173"/>
      <c r="D900" s="174"/>
      <c r="E900" s="175"/>
      <c r="F900" s="176" t="s">
        <v>175</v>
      </c>
      <c r="G900" s="177" t="s">
        <v>176</v>
      </c>
      <c r="H900" s="178" t="s">
        <v>177</v>
      </c>
      <c r="I900" s="179" t="s">
        <v>178</v>
      </c>
      <c r="J900" s="180" t="s">
        <v>179</v>
      </c>
      <c r="K900" s="178" t="s">
        <v>180</v>
      </c>
      <c r="L900" s="436"/>
    </row>
    <row r="901" spans="1:12" ht="4.1500000000000004" customHeight="1">
      <c r="A901" s="433"/>
      <c r="B901" s="182"/>
      <c r="C901" s="183"/>
      <c r="D901" s="182"/>
      <c r="E901" s="182"/>
      <c r="F901" s="185"/>
      <c r="G901" s="185"/>
      <c r="H901" s="185"/>
      <c r="I901" s="186"/>
      <c r="J901" s="183"/>
      <c r="K901" s="187"/>
      <c r="L901" s="170"/>
    </row>
    <row r="902" spans="1:12">
      <c r="A902" s="62">
        <v>262</v>
      </c>
      <c r="B902" s="14"/>
      <c r="C902" s="34" t="s">
        <v>129</v>
      </c>
      <c r="D902" s="27" t="s">
        <v>199</v>
      </c>
      <c r="E902" s="64" t="s">
        <v>130</v>
      </c>
      <c r="F902" s="65">
        <v>0.89100000000000001</v>
      </c>
      <c r="G902" s="65">
        <v>1.9730000000000001</v>
      </c>
      <c r="H902" s="35">
        <f>G902-F902</f>
        <v>1.0820000000000001</v>
      </c>
      <c r="I902" s="134">
        <v>6.2</v>
      </c>
      <c r="J902" s="37">
        <v>550</v>
      </c>
      <c r="K902" s="19">
        <f>SUM(H902*I902*J902)</f>
        <v>3689.6200000000003</v>
      </c>
    </row>
    <row r="903" spans="1:12">
      <c r="A903" s="63"/>
      <c r="B903" s="790" t="s">
        <v>131</v>
      </c>
      <c r="C903" s="791"/>
      <c r="D903" s="792"/>
      <c r="E903" s="229"/>
      <c r="F903" s="65"/>
      <c r="G903" s="65"/>
      <c r="H903" s="38">
        <f>SUM(H902)</f>
        <v>1.0820000000000001</v>
      </c>
      <c r="I903" s="134"/>
      <c r="J903" s="37"/>
      <c r="K903" s="20">
        <f>SUM(K902)</f>
        <v>3689.6200000000003</v>
      </c>
    </row>
    <row r="904" spans="1:12">
      <c r="A904" s="384">
        <v>263</v>
      </c>
      <c r="B904" s="635"/>
      <c r="C904" s="636" t="s">
        <v>136</v>
      </c>
      <c r="D904" s="637" t="s">
        <v>231</v>
      </c>
      <c r="E904" s="638" t="s">
        <v>137</v>
      </c>
      <c r="F904" s="639">
        <v>3.0000000000000001E-3</v>
      </c>
      <c r="G904" s="639">
        <v>0.96599999999999997</v>
      </c>
      <c r="H904" s="640">
        <f>G904-F904</f>
        <v>0.96299999999999997</v>
      </c>
      <c r="I904" s="641">
        <v>3.6</v>
      </c>
      <c r="J904" s="641">
        <v>450</v>
      </c>
      <c r="K904" s="642">
        <f>H904*I904*J904</f>
        <v>1560.06</v>
      </c>
    </row>
    <row r="905" spans="1:12">
      <c r="A905" s="254"/>
      <c r="B905" s="787" t="s">
        <v>138</v>
      </c>
      <c r="C905" s="788"/>
      <c r="D905" s="789"/>
      <c r="E905" s="643"/>
      <c r="F905" s="644"/>
      <c r="G905" s="644"/>
      <c r="H905" s="645">
        <f>H904</f>
        <v>0.96299999999999997</v>
      </c>
      <c r="I905" s="646"/>
      <c r="J905" s="647"/>
      <c r="K905" s="648">
        <f>K904</f>
        <v>1560.06</v>
      </c>
    </row>
    <row r="906" spans="1:12">
      <c r="A906" s="384">
        <v>264</v>
      </c>
      <c r="B906" s="635"/>
      <c r="C906" s="636" t="s">
        <v>139</v>
      </c>
      <c r="D906" s="637" t="s">
        <v>231</v>
      </c>
      <c r="E906" s="638" t="s">
        <v>140</v>
      </c>
      <c r="F906" s="639">
        <v>3.0000000000000001E-3</v>
      </c>
      <c r="G906" s="639">
        <v>2.2069999999999999</v>
      </c>
      <c r="H906" s="640">
        <f>G906-F906</f>
        <v>2.2039999999999997</v>
      </c>
      <c r="I906" s="641">
        <v>5</v>
      </c>
      <c r="J906" s="641">
        <v>450</v>
      </c>
      <c r="K906" s="642">
        <f>H906*I906*J906</f>
        <v>4959</v>
      </c>
    </row>
    <row r="907" spans="1:12">
      <c r="A907" s="254"/>
      <c r="B907" s="787" t="s">
        <v>141</v>
      </c>
      <c r="C907" s="788"/>
      <c r="D907" s="789"/>
      <c r="E907" s="643"/>
      <c r="F907" s="644"/>
      <c r="G907" s="644"/>
      <c r="H907" s="645">
        <f>H906</f>
        <v>2.2039999999999997</v>
      </c>
      <c r="I907" s="646"/>
      <c r="J907" s="647"/>
      <c r="K907" s="648">
        <f>K906</f>
        <v>4959</v>
      </c>
    </row>
    <row r="908" spans="1:12">
      <c r="A908" s="384">
        <v>265</v>
      </c>
      <c r="B908" s="635"/>
      <c r="C908" s="636" t="s">
        <v>142</v>
      </c>
      <c r="D908" s="637" t="s">
        <v>231</v>
      </c>
      <c r="E908" s="638" t="s">
        <v>143</v>
      </c>
      <c r="F908" s="639">
        <v>4.2160000000000002</v>
      </c>
      <c r="G908" s="639">
        <v>6.5359999999999996</v>
      </c>
      <c r="H908" s="640">
        <f>G908-F908</f>
        <v>2.3199999999999994</v>
      </c>
      <c r="I908" s="641">
        <v>5</v>
      </c>
      <c r="J908" s="641">
        <v>450</v>
      </c>
      <c r="K908" s="642">
        <f>H908*I908*J908</f>
        <v>5219.9999999999991</v>
      </c>
    </row>
    <row r="909" spans="1:12">
      <c r="A909" s="254"/>
      <c r="B909" s="787" t="s">
        <v>144</v>
      </c>
      <c r="C909" s="788"/>
      <c r="D909" s="789"/>
      <c r="E909" s="643"/>
      <c r="F909" s="644"/>
      <c r="G909" s="644"/>
      <c r="H909" s="645">
        <f>H908</f>
        <v>2.3199999999999994</v>
      </c>
      <c r="I909" s="646"/>
      <c r="J909" s="647"/>
      <c r="K909" s="648">
        <f>K908</f>
        <v>5219.9999999999991</v>
      </c>
    </row>
    <row r="910" spans="1:12">
      <c r="A910" s="62">
        <v>266</v>
      </c>
      <c r="B910" s="14"/>
      <c r="C910" s="34" t="s">
        <v>149</v>
      </c>
      <c r="D910" s="27" t="s">
        <v>983</v>
      </c>
      <c r="E910" s="64" t="s">
        <v>150</v>
      </c>
      <c r="F910" s="65">
        <v>8.0950000000000006</v>
      </c>
      <c r="G910" s="65">
        <v>11.97</v>
      </c>
      <c r="H910" s="35">
        <f>G910-F910</f>
        <v>3.875</v>
      </c>
      <c r="I910" s="134">
        <v>6.1</v>
      </c>
      <c r="J910" s="37">
        <v>420</v>
      </c>
      <c r="K910" s="19">
        <f>SUM(H910*I910*J910)</f>
        <v>9927.75</v>
      </c>
    </row>
    <row r="911" spans="1:12">
      <c r="A911" s="63"/>
      <c r="B911" s="790" t="s">
        <v>151</v>
      </c>
      <c r="C911" s="791"/>
      <c r="D911" s="792"/>
      <c r="E911" s="229"/>
      <c r="F911" s="65"/>
      <c r="G911" s="65"/>
      <c r="H911" s="38">
        <f>SUM(H910)</f>
        <v>3.875</v>
      </c>
      <c r="I911" s="134"/>
      <c r="J911" s="37"/>
      <c r="K911" s="20">
        <f>SUM(K910)</f>
        <v>9927.75</v>
      </c>
    </row>
    <row r="912" spans="1:12">
      <c r="A912" s="62">
        <v>267</v>
      </c>
      <c r="B912" s="14"/>
      <c r="C912" s="34" t="s">
        <v>152</v>
      </c>
      <c r="D912" s="27" t="s">
        <v>983</v>
      </c>
      <c r="E912" s="64" t="s">
        <v>153</v>
      </c>
      <c r="F912" s="65">
        <v>0.79400000000000004</v>
      </c>
      <c r="G912" s="65">
        <v>0.92400000000000004</v>
      </c>
      <c r="H912" s="35">
        <f>G912-F912</f>
        <v>0.13</v>
      </c>
      <c r="I912" s="134">
        <v>4.5</v>
      </c>
      <c r="J912" s="37">
        <v>500</v>
      </c>
      <c r="K912" s="19">
        <f>SUM(H912*I912*J912)</f>
        <v>292.5</v>
      </c>
    </row>
    <row r="913" spans="1:13">
      <c r="A913" s="63"/>
      <c r="B913" s="790" t="s">
        <v>154</v>
      </c>
      <c r="C913" s="791"/>
      <c r="D913" s="792"/>
      <c r="E913" s="229"/>
      <c r="F913" s="65"/>
      <c r="G913" s="65"/>
      <c r="H913" s="38">
        <f>SUM(H912)</f>
        <v>0.13</v>
      </c>
      <c r="I913" s="134"/>
      <c r="J913" s="37"/>
      <c r="K913" s="20">
        <f>SUM(K912)</f>
        <v>292.5</v>
      </c>
    </row>
    <row r="914" spans="1:13">
      <c r="A914" s="62">
        <v>268</v>
      </c>
      <c r="B914" s="14"/>
      <c r="C914" s="34" t="s">
        <v>373</v>
      </c>
      <c r="D914" s="27" t="s">
        <v>983</v>
      </c>
      <c r="E914" s="64" t="s">
        <v>155</v>
      </c>
      <c r="F914" s="65">
        <v>6.5620000000000003</v>
      </c>
      <c r="G914" s="65">
        <v>6.9420000000000002</v>
      </c>
      <c r="H914" s="35">
        <f>G914-F914</f>
        <v>0.37999999999999989</v>
      </c>
      <c r="I914" s="134">
        <v>5.8</v>
      </c>
      <c r="J914" s="37">
        <v>500</v>
      </c>
      <c r="K914" s="19">
        <f>SUM(H914*I914*J914)</f>
        <v>1101.9999999999995</v>
      </c>
    </row>
    <row r="915" spans="1:13">
      <c r="A915" s="71"/>
      <c r="B915" s="14"/>
      <c r="C915" s="34" t="s">
        <v>373</v>
      </c>
      <c r="D915" s="27" t="s">
        <v>983</v>
      </c>
      <c r="E915" s="64" t="s">
        <v>156</v>
      </c>
      <c r="F915" s="65">
        <v>9.4</v>
      </c>
      <c r="G915" s="65">
        <v>11.045</v>
      </c>
      <c r="H915" s="35">
        <f>G915-F915</f>
        <v>1.6449999999999996</v>
      </c>
      <c r="I915" s="134">
        <v>6</v>
      </c>
      <c r="J915" s="37">
        <v>500</v>
      </c>
      <c r="K915" s="19">
        <f>SUM(H915*I915*J915)</f>
        <v>4934.9999999999991</v>
      </c>
    </row>
    <row r="916" spans="1:13">
      <c r="A916" s="63"/>
      <c r="B916" s="790" t="s">
        <v>794</v>
      </c>
      <c r="C916" s="791"/>
      <c r="D916" s="792"/>
      <c r="E916" s="229"/>
      <c r="F916" s="65"/>
      <c r="G916" s="65"/>
      <c r="H916" s="38">
        <f>SUM(H914:H915)</f>
        <v>2.0249999999999995</v>
      </c>
      <c r="I916" s="134"/>
      <c r="J916" s="37"/>
      <c r="K916" s="20">
        <f>SUM(K914:K915)</f>
        <v>6036.9999999999982</v>
      </c>
    </row>
    <row r="917" spans="1:13">
      <c r="A917" s="62">
        <v>269</v>
      </c>
      <c r="B917" s="14"/>
      <c r="C917" s="34" t="s">
        <v>157</v>
      </c>
      <c r="D917" s="27" t="s">
        <v>983</v>
      </c>
      <c r="E917" s="64" t="s">
        <v>158</v>
      </c>
      <c r="F917" s="65">
        <v>0.25600000000000001</v>
      </c>
      <c r="G917" s="65">
        <v>0.78600000000000003</v>
      </c>
      <c r="H917" s="35">
        <f>G917-F917</f>
        <v>0.53</v>
      </c>
      <c r="I917" s="134">
        <v>5.7</v>
      </c>
      <c r="J917" s="37">
        <v>500</v>
      </c>
      <c r="K917" s="19">
        <f>SUM(H917*I917*J917)</f>
        <v>1510.5000000000002</v>
      </c>
    </row>
    <row r="918" spans="1:13">
      <c r="A918" s="63"/>
      <c r="B918" s="790" t="s">
        <v>159</v>
      </c>
      <c r="C918" s="791"/>
      <c r="D918" s="792"/>
      <c r="E918" s="229"/>
      <c r="F918" s="65"/>
      <c r="G918" s="65"/>
      <c r="H918" s="38">
        <f>SUM(H917)</f>
        <v>0.53</v>
      </c>
      <c r="I918" s="134"/>
      <c r="J918" s="37"/>
      <c r="K918" s="20">
        <f>SUM(K917)</f>
        <v>1510.5000000000002</v>
      </c>
    </row>
    <row r="919" spans="1:13">
      <c r="A919" s="62">
        <v>270</v>
      </c>
      <c r="B919" s="14"/>
      <c r="C919" s="34" t="s">
        <v>344</v>
      </c>
      <c r="D919" s="27" t="s">
        <v>983</v>
      </c>
      <c r="E919" s="64" t="s">
        <v>896</v>
      </c>
      <c r="F919" s="65">
        <v>0.13</v>
      </c>
      <c r="G919" s="65">
        <v>0.45</v>
      </c>
      <c r="H919" s="35">
        <f>G919-F919</f>
        <v>0.32</v>
      </c>
      <c r="I919" s="134">
        <v>4.8</v>
      </c>
      <c r="J919" s="37">
        <v>600</v>
      </c>
      <c r="K919" s="19">
        <f>SUM(H919*I919*J919)</f>
        <v>921.6</v>
      </c>
    </row>
    <row r="920" spans="1:13">
      <c r="A920" s="71"/>
      <c r="B920" s="14"/>
      <c r="C920" s="34" t="s">
        <v>344</v>
      </c>
      <c r="D920" s="27" t="s">
        <v>983</v>
      </c>
      <c r="E920" s="64" t="s">
        <v>160</v>
      </c>
      <c r="F920" s="65">
        <v>1.05</v>
      </c>
      <c r="G920" s="65">
        <v>3.7429999999999999</v>
      </c>
      <c r="H920" s="35">
        <f>G920-F920</f>
        <v>2.6929999999999996</v>
      </c>
      <c r="I920" s="134">
        <v>4.5999999999999996</v>
      </c>
      <c r="J920" s="37">
        <v>400</v>
      </c>
      <c r="K920" s="19">
        <f>SUM(H920*I920*J920)</f>
        <v>4955.119999999999</v>
      </c>
    </row>
    <row r="921" spans="1:13">
      <c r="A921" s="63"/>
      <c r="B921" s="790" t="s">
        <v>791</v>
      </c>
      <c r="C921" s="791"/>
      <c r="D921" s="792"/>
      <c r="E921" s="229"/>
      <c r="F921" s="65"/>
      <c r="G921" s="65"/>
      <c r="H921" s="38">
        <f>SUM(H919:H920)</f>
        <v>3.0129999999999995</v>
      </c>
      <c r="I921" s="134"/>
      <c r="J921" s="37"/>
      <c r="K921" s="20">
        <f>SUM(K919:K920)</f>
        <v>5876.7199999999993</v>
      </c>
    </row>
    <row r="922" spans="1:13">
      <c r="A922" s="62">
        <v>271</v>
      </c>
      <c r="B922" s="14"/>
      <c r="C922" s="34" t="s">
        <v>513</v>
      </c>
      <c r="D922" s="27" t="s">
        <v>983</v>
      </c>
      <c r="E922" s="64" t="s">
        <v>896</v>
      </c>
      <c r="F922" s="65">
        <v>0</v>
      </c>
      <c r="G922" s="65">
        <v>0.435</v>
      </c>
      <c r="H922" s="35">
        <f>G922-F922</f>
        <v>0.435</v>
      </c>
      <c r="I922" s="134">
        <v>6.9</v>
      </c>
      <c r="J922" s="37">
        <v>800</v>
      </c>
      <c r="K922" s="19">
        <f>SUM(H922*I922*J922)</f>
        <v>2401.1999999999998</v>
      </c>
    </row>
    <row r="923" spans="1:13">
      <c r="A923" s="71"/>
      <c r="B923" s="14"/>
      <c r="C923" s="34" t="s">
        <v>513</v>
      </c>
      <c r="D923" s="27" t="s">
        <v>983</v>
      </c>
      <c r="E923" s="64" t="s">
        <v>161</v>
      </c>
      <c r="F923" s="65">
        <v>0.435</v>
      </c>
      <c r="G923" s="65">
        <v>1.3160000000000001</v>
      </c>
      <c r="H923" s="35">
        <f>G923-F923</f>
        <v>0.88100000000000001</v>
      </c>
      <c r="I923" s="134">
        <v>6</v>
      </c>
      <c r="J923" s="37">
        <v>500</v>
      </c>
      <c r="K923" s="19">
        <f>SUM(H923*I923*J923)</f>
        <v>2643</v>
      </c>
    </row>
    <row r="924" spans="1:13">
      <c r="A924" s="63"/>
      <c r="B924" s="790" t="s">
        <v>826</v>
      </c>
      <c r="C924" s="791"/>
      <c r="D924" s="792"/>
      <c r="E924" s="229"/>
      <c r="F924" s="65"/>
      <c r="G924" s="65"/>
      <c r="H924" s="38">
        <f>SUM(H922:H923)</f>
        <v>1.3160000000000001</v>
      </c>
      <c r="I924" s="134"/>
      <c r="J924" s="37"/>
      <c r="K924" s="20">
        <f>SUM(K922:K923)</f>
        <v>5044.2</v>
      </c>
    </row>
    <row r="925" spans="1:13">
      <c r="A925" s="62">
        <v>272</v>
      </c>
      <c r="B925" s="14"/>
      <c r="C925" s="34" t="s">
        <v>726</v>
      </c>
      <c r="D925" s="27" t="s">
        <v>983</v>
      </c>
      <c r="E925" s="64" t="s">
        <v>162</v>
      </c>
      <c r="F925" s="65">
        <v>2.0499999999999998</v>
      </c>
      <c r="G925" s="65">
        <v>4.359</v>
      </c>
      <c r="H925" s="35">
        <f>G925-F925</f>
        <v>2.3090000000000002</v>
      </c>
      <c r="I925" s="134">
        <v>4.9000000000000004</v>
      </c>
      <c r="J925" s="37">
        <v>400</v>
      </c>
      <c r="K925" s="19">
        <f>SUM(H925*I925*J925)</f>
        <v>4525.6400000000003</v>
      </c>
    </row>
    <row r="926" spans="1:13">
      <c r="A926" s="63"/>
      <c r="B926" s="790" t="s">
        <v>847</v>
      </c>
      <c r="C926" s="791"/>
      <c r="D926" s="792"/>
      <c r="E926" s="229"/>
      <c r="F926" s="65"/>
      <c r="G926" s="65"/>
      <c r="H926" s="38">
        <f>SUM(H925)</f>
        <v>2.3090000000000002</v>
      </c>
      <c r="I926" s="134"/>
      <c r="J926" s="37"/>
      <c r="K926" s="20">
        <f>SUM(K925)</f>
        <v>4525.6400000000003</v>
      </c>
      <c r="L926" s="74"/>
      <c r="M926" s="219"/>
    </row>
    <row r="928" spans="1:13">
      <c r="L928" s="703"/>
      <c r="M928" s="728"/>
    </row>
    <row r="933" spans="1:11">
      <c r="A933" s="880">
        <v>29</v>
      </c>
      <c r="B933" s="880"/>
      <c r="C933" s="880"/>
      <c r="D933" s="880"/>
      <c r="E933" s="880"/>
      <c r="F933" s="880"/>
      <c r="G933" s="880"/>
      <c r="H933" s="880"/>
      <c r="I933" s="880"/>
      <c r="J933" s="880"/>
      <c r="K933" s="880"/>
    </row>
  </sheetData>
  <mergeCells count="384">
    <mergeCell ref="A933:K933"/>
    <mergeCell ref="B713:D713"/>
    <mergeCell ref="B588:D588"/>
    <mergeCell ref="B924:D924"/>
    <mergeCell ref="B926:D926"/>
    <mergeCell ref="B913:D913"/>
    <mergeCell ref="B916:D916"/>
    <mergeCell ref="B918:D918"/>
    <mergeCell ref="B921:D921"/>
    <mergeCell ref="B894:D894"/>
    <mergeCell ref="B878:D878"/>
    <mergeCell ref="B880:D880"/>
    <mergeCell ref="B882:D882"/>
    <mergeCell ref="B884:D884"/>
    <mergeCell ref="B870:D870"/>
    <mergeCell ref="B872:D872"/>
    <mergeCell ref="B896:D896"/>
    <mergeCell ref="B886:D886"/>
    <mergeCell ref="F689:G689"/>
    <mergeCell ref="B693:D693"/>
    <mergeCell ref="A688:K688"/>
    <mergeCell ref="F654:G654"/>
    <mergeCell ref="F864:G864"/>
    <mergeCell ref="B868:D868"/>
    <mergeCell ref="A863:K863"/>
    <mergeCell ref="F899:G899"/>
    <mergeCell ref="B903:D903"/>
    <mergeCell ref="A898:K898"/>
    <mergeCell ref="B890:D890"/>
    <mergeCell ref="B892:D892"/>
    <mergeCell ref="B874:D874"/>
    <mergeCell ref="B876:D876"/>
    <mergeCell ref="B859:D859"/>
    <mergeCell ref="B861:D861"/>
    <mergeCell ref="B888:D888"/>
    <mergeCell ref="B851:D851"/>
    <mergeCell ref="B853:D853"/>
    <mergeCell ref="B855:D855"/>
    <mergeCell ref="B857:D857"/>
    <mergeCell ref="B804:D804"/>
    <mergeCell ref="B812:D812"/>
    <mergeCell ref="B820:D820"/>
    <mergeCell ref="B835:D835"/>
    <mergeCell ref="B808:D808"/>
    <mergeCell ref="B810:D810"/>
    <mergeCell ref="B814:D814"/>
    <mergeCell ref="B841:D841"/>
    <mergeCell ref="L780:P784"/>
    <mergeCell ref="B784:D784"/>
    <mergeCell ref="L785:P786"/>
    <mergeCell ref="B786:D786"/>
    <mergeCell ref="B782:D782"/>
    <mergeCell ref="F794:G794"/>
    <mergeCell ref="B798:D798"/>
    <mergeCell ref="A793:K793"/>
    <mergeCell ref="B802:D802"/>
    <mergeCell ref="L757:P758"/>
    <mergeCell ref="L764:P765"/>
    <mergeCell ref="B765:D765"/>
    <mergeCell ref="L751:P752"/>
    <mergeCell ref="B752:D752"/>
    <mergeCell ref="L753:P754"/>
    <mergeCell ref="B754:D754"/>
    <mergeCell ref="L776:P777"/>
    <mergeCell ref="B777:D777"/>
    <mergeCell ref="L772:P773"/>
    <mergeCell ref="B773:D773"/>
    <mergeCell ref="L774:P775"/>
    <mergeCell ref="B775:D775"/>
    <mergeCell ref="B767:D767"/>
    <mergeCell ref="L768:P769"/>
    <mergeCell ref="B769:D769"/>
    <mergeCell ref="L770:P771"/>
    <mergeCell ref="B771:D771"/>
    <mergeCell ref="L766:P767"/>
    <mergeCell ref="B911:D911"/>
    <mergeCell ref="A570:A572"/>
    <mergeCell ref="B670:D670"/>
    <mergeCell ref="A673:A674"/>
    <mergeCell ref="B672:D672"/>
    <mergeCell ref="A671:A672"/>
    <mergeCell ref="B611:D611"/>
    <mergeCell ref="B609:D609"/>
    <mergeCell ref="B600:D600"/>
    <mergeCell ref="B617:D617"/>
    <mergeCell ref="B661:D661"/>
    <mergeCell ref="B643:D643"/>
    <mergeCell ref="B628:D628"/>
    <mergeCell ref="B630:D630"/>
    <mergeCell ref="B594:D594"/>
    <mergeCell ref="B651:D651"/>
    <mergeCell ref="B638:D638"/>
    <mergeCell ref="B756:D756"/>
    <mergeCell ref="B779:D779"/>
    <mergeCell ref="B843:D843"/>
    <mergeCell ref="B790:D790"/>
    <mergeCell ref="B792:D792"/>
    <mergeCell ref="B800:D800"/>
    <mergeCell ref="B788:D788"/>
    <mergeCell ref="B443:D443"/>
    <mergeCell ref="A436:A437"/>
    <mergeCell ref="B431:D431"/>
    <mergeCell ref="B750:D750"/>
    <mergeCell ref="F759:G759"/>
    <mergeCell ref="B763:D763"/>
    <mergeCell ref="A758:K758"/>
    <mergeCell ref="B748:D748"/>
    <mergeCell ref="B744:D744"/>
    <mergeCell ref="B746:D746"/>
    <mergeCell ref="F481:G481"/>
    <mergeCell ref="B485:D485"/>
    <mergeCell ref="A480:K480"/>
    <mergeCell ref="F515:G515"/>
    <mergeCell ref="B519:D519"/>
    <mergeCell ref="A514:K514"/>
    <mergeCell ref="F550:G550"/>
    <mergeCell ref="A549:K549"/>
    <mergeCell ref="F584:G584"/>
    <mergeCell ref="A583:K583"/>
    <mergeCell ref="F619:G619"/>
    <mergeCell ref="B623:D623"/>
    <mergeCell ref="A618:K618"/>
    <mergeCell ref="B658:D658"/>
    <mergeCell ref="B685:D685"/>
    <mergeCell ref="A603:A606"/>
    <mergeCell ref="B687:D687"/>
    <mergeCell ref="B596:D596"/>
    <mergeCell ref="B607:D607"/>
    <mergeCell ref="B573:D573"/>
    <mergeCell ref="B598:D598"/>
    <mergeCell ref="B602:D602"/>
    <mergeCell ref="B591:D591"/>
    <mergeCell ref="A597:A598"/>
    <mergeCell ref="B668:D668"/>
    <mergeCell ref="B649:D649"/>
    <mergeCell ref="B666:D666"/>
    <mergeCell ref="B626:D626"/>
    <mergeCell ref="A653:K653"/>
    <mergeCell ref="B634:D634"/>
    <mergeCell ref="B680:D680"/>
    <mergeCell ref="F3:G3"/>
    <mergeCell ref="B112:D112"/>
    <mergeCell ref="B16:D16"/>
    <mergeCell ref="B11:D11"/>
    <mergeCell ref="B13:D13"/>
    <mergeCell ref="B23:D23"/>
    <mergeCell ref="B8:D8"/>
    <mergeCell ref="B18:D18"/>
    <mergeCell ref="A17:A18"/>
    <mergeCell ref="B75:D75"/>
    <mergeCell ref="B78:D78"/>
    <mergeCell ref="B110:D110"/>
    <mergeCell ref="B29:D29"/>
    <mergeCell ref="B31:D31"/>
    <mergeCell ref="A35:K35"/>
    <mergeCell ref="F36:G36"/>
    <mergeCell ref="B33:D33"/>
    <mergeCell ref="A111:A112"/>
    <mergeCell ref="B40:D40"/>
    <mergeCell ref="B55:D55"/>
    <mergeCell ref="B92:D92"/>
    <mergeCell ref="B101:D101"/>
    <mergeCell ref="B569:D569"/>
    <mergeCell ref="B567:D567"/>
    <mergeCell ref="F378:G378"/>
    <mergeCell ref="A381:A382"/>
    <mergeCell ref="A377:K377"/>
    <mergeCell ref="F411:G411"/>
    <mergeCell ref="A410:K410"/>
    <mergeCell ref="A489:A490"/>
    <mergeCell ref="B507:D507"/>
    <mergeCell ref="A528:A531"/>
    <mergeCell ref="B502:D502"/>
    <mergeCell ref="A493:A497"/>
    <mergeCell ref="B492:D492"/>
    <mergeCell ref="A445:K445"/>
    <mergeCell ref="F446:G446"/>
    <mergeCell ref="B470:D470"/>
    <mergeCell ref="B467:D467"/>
    <mergeCell ref="A457:A458"/>
    <mergeCell ref="B456:D456"/>
    <mergeCell ref="A464:A465"/>
    <mergeCell ref="B500:D500"/>
    <mergeCell ref="B459:D459"/>
    <mergeCell ref="B465:D465"/>
    <mergeCell ref="B463:D463"/>
    <mergeCell ref="B488:D488"/>
    <mergeCell ref="B477:D477"/>
    <mergeCell ref="A449:A450"/>
    <mergeCell ref="B450:D450"/>
    <mergeCell ref="B577:D577"/>
    <mergeCell ref="B541:D541"/>
    <mergeCell ref="B532:D532"/>
    <mergeCell ref="B539:D539"/>
    <mergeCell ref="B543:D543"/>
    <mergeCell ref="B547:D547"/>
    <mergeCell ref="B565:D565"/>
    <mergeCell ref="B575:D575"/>
    <mergeCell ref="B512:D512"/>
    <mergeCell ref="B559:D559"/>
    <mergeCell ref="A544:A545"/>
    <mergeCell ref="B545:D545"/>
    <mergeCell ref="B555:D555"/>
    <mergeCell ref="B536:D536"/>
    <mergeCell ref="B527:D527"/>
    <mergeCell ref="B510:D510"/>
    <mergeCell ref="B523:D523"/>
    <mergeCell ref="B498:D498"/>
    <mergeCell ref="B490:D490"/>
    <mergeCell ref="B479:D479"/>
    <mergeCell ref="B474:D474"/>
    <mergeCell ref="B385:D385"/>
    <mergeCell ref="B435:D435"/>
    <mergeCell ref="B438:D438"/>
    <mergeCell ref="B388:D388"/>
    <mergeCell ref="A393:A395"/>
    <mergeCell ref="B396:D396"/>
    <mergeCell ref="B304:D304"/>
    <mergeCell ref="A350:A351"/>
    <mergeCell ref="B353:D353"/>
    <mergeCell ref="B355:D355"/>
    <mergeCell ref="B351:D351"/>
    <mergeCell ref="B406:D406"/>
    <mergeCell ref="B392:D392"/>
    <mergeCell ref="B424:D424"/>
    <mergeCell ref="B421:D421"/>
    <mergeCell ref="B419:D419"/>
    <mergeCell ref="B427:D427"/>
    <mergeCell ref="B429:D429"/>
    <mergeCell ref="B416:D416"/>
    <mergeCell ref="B364:D364"/>
    <mergeCell ref="A372:A373"/>
    <mergeCell ref="B373:D373"/>
    <mergeCell ref="A369:A370"/>
    <mergeCell ref="F309:G309"/>
    <mergeCell ref="B313:D313"/>
    <mergeCell ref="A308:K308"/>
    <mergeCell ref="F344:G344"/>
    <mergeCell ref="A343:K343"/>
    <mergeCell ref="B195:D195"/>
    <mergeCell ref="B189:D189"/>
    <mergeCell ref="B49:D49"/>
    <mergeCell ref="B53:D53"/>
    <mergeCell ref="B81:D81"/>
    <mergeCell ref="B61:D61"/>
    <mergeCell ref="A70:K70"/>
    <mergeCell ref="B83:D83"/>
    <mergeCell ref="B158:D158"/>
    <mergeCell ref="A156:A157"/>
    <mergeCell ref="B65:D65"/>
    <mergeCell ref="B247:D247"/>
    <mergeCell ref="B251:D251"/>
    <mergeCell ref="B67:D67"/>
    <mergeCell ref="B69:D69"/>
    <mergeCell ref="F71:G71"/>
    <mergeCell ref="B136:D136"/>
    <mergeCell ref="B128:D128"/>
    <mergeCell ref="B149:D149"/>
    <mergeCell ref="B51:D51"/>
    <mergeCell ref="B203:D203"/>
    <mergeCell ref="B120:D120"/>
    <mergeCell ref="B114:D114"/>
    <mergeCell ref="A103:K103"/>
    <mergeCell ref="B164:D164"/>
    <mergeCell ref="B162:D162"/>
    <mergeCell ref="B197:D197"/>
    <mergeCell ref="B187:D187"/>
    <mergeCell ref="B89:D89"/>
    <mergeCell ref="B118:D118"/>
    <mergeCell ref="A152:A154"/>
    <mergeCell ref="B122:D122"/>
    <mergeCell ref="B125:D125"/>
    <mergeCell ref="A126:A128"/>
    <mergeCell ref="B134:D134"/>
    <mergeCell ref="B145:D145"/>
    <mergeCell ref="B151:D151"/>
    <mergeCell ref="B142:D142"/>
    <mergeCell ref="A137:K137"/>
    <mergeCell ref="A93:A97"/>
    <mergeCell ref="A99:A100"/>
    <mergeCell ref="B98:D98"/>
    <mergeCell ref="B108:D108"/>
    <mergeCell ref="A206:K206"/>
    <mergeCell ref="F104:G104"/>
    <mergeCell ref="B155:D155"/>
    <mergeCell ref="F173:G173"/>
    <mergeCell ref="B171:D171"/>
    <mergeCell ref="F138:G138"/>
    <mergeCell ref="B177:D177"/>
    <mergeCell ref="B182:D182"/>
    <mergeCell ref="A172:K172"/>
    <mergeCell ref="A109:A110"/>
    <mergeCell ref="B213:D213"/>
    <mergeCell ref="F207:G207"/>
    <mergeCell ref="A222:A224"/>
    <mergeCell ref="A281:A282"/>
    <mergeCell ref="B282:D282"/>
    <mergeCell ref="A262:A266"/>
    <mergeCell ref="B233:D233"/>
    <mergeCell ref="B231:D231"/>
    <mergeCell ref="B229:D229"/>
    <mergeCell ref="B218:D218"/>
    <mergeCell ref="B254:D254"/>
    <mergeCell ref="B280:D280"/>
    <mergeCell ref="B258:D258"/>
    <mergeCell ref="F241:G241"/>
    <mergeCell ref="A240:K240"/>
    <mergeCell ref="B269:D269"/>
    <mergeCell ref="B271:D271"/>
    <mergeCell ref="B238:D238"/>
    <mergeCell ref="F275:G275"/>
    <mergeCell ref="A274:K274"/>
    <mergeCell ref="B383:D383"/>
    <mergeCell ref="B375:D375"/>
    <mergeCell ref="B368:D368"/>
    <mergeCell ref="B359:D359"/>
    <mergeCell ref="A327:A330"/>
    <mergeCell ref="A332:A339"/>
    <mergeCell ref="B331:D331"/>
    <mergeCell ref="B349:D349"/>
    <mergeCell ref="B221:D221"/>
    <mergeCell ref="B225:D225"/>
    <mergeCell ref="B285:D285"/>
    <mergeCell ref="B261:D261"/>
    <mergeCell ref="B256:D256"/>
    <mergeCell ref="A283:A284"/>
    <mergeCell ref="B288:D288"/>
    <mergeCell ref="B324:D324"/>
    <mergeCell ref="B326:D326"/>
    <mergeCell ref="B340:D340"/>
    <mergeCell ref="B319:D319"/>
    <mergeCell ref="B307:D307"/>
    <mergeCell ref="B267:D267"/>
    <mergeCell ref="B292:D292"/>
    <mergeCell ref="B296:D296"/>
    <mergeCell ref="A297:A300"/>
    <mergeCell ref="A723:K723"/>
    <mergeCell ref="B719:D719"/>
    <mergeCell ref="B721:D721"/>
    <mergeCell ref="F829:G829"/>
    <mergeCell ref="A828:K828"/>
    <mergeCell ref="B614:D614"/>
    <mergeCell ref="B707:D707"/>
    <mergeCell ref="B709:D709"/>
    <mergeCell ref="B715:D715"/>
    <mergeCell ref="B641:D641"/>
    <mergeCell ref="B664:D664"/>
    <mergeCell ref="B734:D734"/>
    <mergeCell ref="B736:D736"/>
    <mergeCell ref="B740:D740"/>
    <mergeCell ref="A716:A717"/>
    <mergeCell ref="B646:D646"/>
    <mergeCell ref="B717:D717"/>
    <mergeCell ref="B711:D711"/>
    <mergeCell ref="B696:D696"/>
    <mergeCell ref="B698:D698"/>
    <mergeCell ref="B683:D683"/>
    <mergeCell ref="B705:D705"/>
    <mergeCell ref="B701:D701"/>
    <mergeCell ref="B675:D675"/>
    <mergeCell ref="L121:L122"/>
    <mergeCell ref="L281:Q282"/>
    <mergeCell ref="B818:D818"/>
    <mergeCell ref="B909:D909"/>
    <mergeCell ref="B905:D905"/>
    <mergeCell ref="B907:D907"/>
    <mergeCell ref="B849:D849"/>
    <mergeCell ref="B845:D845"/>
    <mergeCell ref="B847:D847"/>
    <mergeCell ref="B806:D806"/>
    <mergeCell ref="B816:D816"/>
    <mergeCell ref="B822:D822"/>
    <mergeCell ref="B824:D824"/>
    <mergeCell ref="B826:D826"/>
    <mergeCell ref="B837:D837"/>
    <mergeCell ref="B839:D839"/>
    <mergeCell ref="B301:D301"/>
    <mergeCell ref="B371:D371"/>
    <mergeCell ref="B833:D833"/>
    <mergeCell ref="B728:D728"/>
    <mergeCell ref="B742:D742"/>
    <mergeCell ref="B732:D732"/>
    <mergeCell ref="B738:D738"/>
    <mergeCell ref="F724:G724"/>
  </mergeCells>
  <phoneticPr fontId="17" type="noConversion"/>
  <printOptions horizontalCentered="1"/>
  <pageMargins left="0.31496062992125984" right="0.31496062992125984" top="0.78740157480314965" bottom="0.39370078740157483" header="0.51181102362204722" footer="0.51181102362204722"/>
  <pageSetup fitToWidth="6" fitToHeight="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81"/>
  <sheetViews>
    <sheetView showGridLines="0" topLeftCell="A153" zoomScaleNormal="100" workbookViewId="0">
      <selection activeCell="G185" sqref="G185"/>
    </sheetView>
  </sheetViews>
  <sheetFormatPr defaultColWidth="9" defaultRowHeight="15"/>
  <cols>
    <col min="1" max="1" width="7.42578125" style="225" customWidth="1"/>
    <col min="2" max="4" width="9" style="225"/>
    <col min="5" max="5" width="39.85546875" style="225" customWidth="1"/>
    <col min="6" max="6" width="9" style="225"/>
    <col min="7" max="7" width="9" style="225" customWidth="1"/>
    <col min="8" max="8" width="10.28515625" style="225" customWidth="1"/>
    <col min="9" max="10" width="9" style="225"/>
    <col min="11" max="11" width="12" style="225" customWidth="1"/>
    <col min="12" max="16384" width="9" style="225"/>
  </cols>
  <sheetData>
    <row r="1" spans="1:13">
      <c r="A1" s="314" t="s">
        <v>980</v>
      </c>
      <c r="B1" s="314"/>
      <c r="C1" s="314"/>
      <c r="D1" s="314"/>
      <c r="E1" s="314"/>
    </row>
    <row r="2" spans="1:13" ht="4.5" customHeight="1" thickBot="1">
      <c r="A2" s="332"/>
      <c r="B2" s="332"/>
      <c r="C2" s="332"/>
      <c r="D2" s="332"/>
      <c r="E2" s="332"/>
    </row>
    <row r="3" spans="1:13" ht="36">
      <c r="A3" s="1" t="s">
        <v>164</v>
      </c>
      <c r="B3" s="2" t="s">
        <v>165</v>
      </c>
      <c r="C3" s="3" t="s">
        <v>166</v>
      </c>
      <c r="D3" s="4" t="s">
        <v>167</v>
      </c>
      <c r="E3" s="3" t="s">
        <v>168</v>
      </c>
      <c r="F3" s="777" t="s">
        <v>169</v>
      </c>
      <c r="G3" s="778"/>
      <c r="H3" s="22" t="s">
        <v>170</v>
      </c>
      <c r="I3" s="5" t="s">
        <v>171</v>
      </c>
      <c r="J3" s="6" t="s">
        <v>172</v>
      </c>
      <c r="K3" s="44" t="s">
        <v>173</v>
      </c>
    </row>
    <row r="4" spans="1:13" ht="15.75" thickBot="1">
      <c r="A4" s="7" t="s">
        <v>174</v>
      </c>
      <c r="B4" s="8"/>
      <c r="C4" s="12"/>
      <c r="D4" s="10"/>
      <c r="E4" s="9"/>
      <c r="F4" s="23" t="s">
        <v>175</v>
      </c>
      <c r="G4" s="24" t="s">
        <v>176</v>
      </c>
      <c r="H4" s="25" t="s">
        <v>177</v>
      </c>
      <c r="I4" s="11" t="s">
        <v>178</v>
      </c>
      <c r="J4" s="13" t="s">
        <v>179</v>
      </c>
      <c r="K4" s="45" t="s">
        <v>180</v>
      </c>
    </row>
    <row r="5" spans="1:13" ht="3.95" customHeight="1">
      <c r="A5" s="226"/>
    </row>
    <row r="6" spans="1:13" ht="11.25" customHeight="1">
      <c r="A6" s="458"/>
    </row>
    <row r="7" spans="1:13">
      <c r="A7" s="629" t="s">
        <v>873</v>
      </c>
      <c r="B7" s="628"/>
      <c r="C7" s="628"/>
      <c r="D7" s="628"/>
      <c r="E7" s="628"/>
      <c r="F7" s="628"/>
      <c r="G7" s="628"/>
      <c r="H7" s="628"/>
      <c r="I7" s="628"/>
      <c r="J7" s="628"/>
      <c r="K7" s="628"/>
    </row>
    <row r="8" spans="1:13">
      <c r="A8" s="599">
        <v>1</v>
      </c>
      <c r="B8" s="14"/>
      <c r="C8" s="34" t="s">
        <v>201</v>
      </c>
      <c r="D8" s="14" t="s">
        <v>182</v>
      </c>
      <c r="E8" s="227" t="s">
        <v>1075</v>
      </c>
      <c r="F8" s="65">
        <v>2.2839999999999998</v>
      </c>
      <c r="G8" s="65">
        <v>2.669</v>
      </c>
      <c r="H8" s="35">
        <f>G8-F8</f>
        <v>0.38500000000000023</v>
      </c>
      <c r="I8" s="36">
        <v>6.4</v>
      </c>
      <c r="J8" s="37">
        <v>898</v>
      </c>
      <c r="K8" s="19">
        <f>SUM(H8*I8*J8)</f>
        <v>2212.6720000000014</v>
      </c>
      <c r="L8" s="882"/>
      <c r="M8" s="883"/>
    </row>
    <row r="9" spans="1:13">
      <c r="A9" s="600"/>
      <c r="B9" s="14"/>
      <c r="C9" s="34" t="s">
        <v>201</v>
      </c>
      <c r="D9" s="14" t="s">
        <v>182</v>
      </c>
      <c r="E9" s="227" t="s">
        <v>1076</v>
      </c>
      <c r="F9" s="65">
        <v>5.4390000000000001</v>
      </c>
      <c r="G9" s="65">
        <v>6.18</v>
      </c>
      <c r="H9" s="35">
        <f>G9-F9</f>
        <v>0.74099999999999966</v>
      </c>
      <c r="I9" s="36">
        <v>6.3</v>
      </c>
      <c r="J9" s="37">
        <v>898</v>
      </c>
      <c r="K9" s="19">
        <f>SUM(H9*I9*J9)</f>
        <v>4192.1333999999979</v>
      </c>
      <c r="L9" s="882"/>
      <c r="M9" s="883"/>
    </row>
    <row r="10" spans="1:13">
      <c r="A10" s="483"/>
      <c r="B10" s="774" t="s">
        <v>202</v>
      </c>
      <c r="C10" s="775"/>
      <c r="D10" s="776"/>
      <c r="E10" s="228"/>
      <c r="F10" s="68"/>
      <c r="G10" s="68"/>
      <c r="H10" s="21">
        <f>SUM(H8:H9)</f>
        <v>1.1259999999999999</v>
      </c>
      <c r="I10" s="33"/>
      <c r="J10" s="28"/>
      <c r="K10" s="20">
        <f>SUM(K8:K9)</f>
        <v>6404.8053999999993</v>
      </c>
    </row>
    <row r="11" spans="1:13">
      <c r="A11" s="735">
        <v>2</v>
      </c>
      <c r="B11" s="14"/>
      <c r="C11" s="34" t="s">
        <v>413</v>
      </c>
      <c r="D11" s="14" t="s">
        <v>182</v>
      </c>
      <c r="E11" s="230" t="s">
        <v>414</v>
      </c>
      <c r="F11" s="65">
        <v>0.83</v>
      </c>
      <c r="G11" s="65">
        <v>1.5</v>
      </c>
      <c r="H11" s="35">
        <f>G11-F11</f>
        <v>0.67</v>
      </c>
      <c r="I11" s="36">
        <v>4.2</v>
      </c>
      <c r="J11" s="37">
        <v>898</v>
      </c>
      <c r="K11" s="19">
        <f>SUM(H11*I11*J11)</f>
        <v>2526.9720000000007</v>
      </c>
    </row>
    <row r="12" spans="1:13">
      <c r="A12" s="686"/>
      <c r="B12" s="761" t="s">
        <v>803</v>
      </c>
      <c r="C12" s="762"/>
      <c r="D12" s="763"/>
      <c r="E12" s="55"/>
      <c r="F12" s="26"/>
      <c r="G12" s="26"/>
      <c r="H12" s="58">
        <v>0.67</v>
      </c>
      <c r="I12" s="142"/>
      <c r="J12" s="141"/>
      <c r="K12" s="20">
        <v>2527</v>
      </c>
    </row>
    <row r="13" spans="1:13">
      <c r="A13" s="735">
        <v>3</v>
      </c>
      <c r="B13" s="14"/>
      <c r="C13" s="34" t="s">
        <v>585</v>
      </c>
      <c r="D13" s="14" t="s">
        <v>182</v>
      </c>
      <c r="E13" s="64" t="s">
        <v>586</v>
      </c>
      <c r="F13" s="65">
        <v>0</v>
      </c>
      <c r="G13" s="65">
        <v>0.7</v>
      </c>
      <c r="H13" s="35">
        <f>G13-F13</f>
        <v>0.7</v>
      </c>
      <c r="I13" s="36">
        <v>6.5</v>
      </c>
      <c r="J13" s="37">
        <v>855</v>
      </c>
      <c r="K13" s="19">
        <f>SUM(H13*I13*J13)</f>
        <v>3890.25</v>
      </c>
    </row>
    <row r="14" spans="1:13">
      <c r="A14" s="686"/>
      <c r="B14" s="761" t="s">
        <v>589</v>
      </c>
      <c r="C14" s="762"/>
      <c r="D14" s="763"/>
      <c r="E14" s="55"/>
      <c r="F14" s="26"/>
      <c r="G14" s="26"/>
      <c r="H14" s="58">
        <v>0.7</v>
      </c>
      <c r="I14" s="142"/>
      <c r="J14" s="141"/>
      <c r="K14" s="20">
        <v>3890</v>
      </c>
    </row>
    <row r="15" spans="1:13">
      <c r="A15" s="888">
        <v>4</v>
      </c>
      <c r="B15" s="41"/>
      <c r="C15" s="41" t="s">
        <v>374</v>
      </c>
      <c r="D15" s="14" t="s">
        <v>182</v>
      </c>
      <c r="E15" s="31" t="s">
        <v>163</v>
      </c>
      <c r="F15" s="26">
        <v>1.6479999999999999</v>
      </c>
      <c r="G15" s="26">
        <v>2.1150000000000002</v>
      </c>
      <c r="H15" s="26">
        <f>G15-F15</f>
        <v>0.4670000000000003</v>
      </c>
      <c r="I15" s="131">
        <v>6</v>
      </c>
      <c r="J15" s="41">
        <v>1000</v>
      </c>
      <c r="K15" s="19">
        <f>SUM(H15*I15*J15)</f>
        <v>2802.0000000000018</v>
      </c>
      <c r="L15" s="435"/>
      <c r="M15" s="330"/>
    </row>
    <row r="16" spans="1:13">
      <c r="A16" s="889"/>
      <c r="B16" s="761" t="s">
        <v>795</v>
      </c>
      <c r="C16" s="762"/>
      <c r="D16" s="763"/>
      <c r="E16" s="55"/>
      <c r="F16" s="26"/>
      <c r="G16" s="26"/>
      <c r="H16" s="58">
        <f>H15</f>
        <v>0.4670000000000003</v>
      </c>
      <c r="I16" s="142"/>
      <c r="J16" s="141"/>
      <c r="K16" s="20">
        <f>K15</f>
        <v>2802.0000000000018</v>
      </c>
    </row>
    <row r="17" spans="1:13">
      <c r="A17" s="308"/>
      <c r="B17" s="150"/>
      <c r="C17" s="150"/>
      <c r="D17" s="150"/>
      <c r="E17" s="138"/>
      <c r="F17" s="307"/>
      <c r="G17" s="307"/>
      <c r="H17" s="139"/>
      <c r="I17" s="162"/>
      <c r="J17" s="161"/>
      <c r="K17" s="115"/>
    </row>
    <row r="18" spans="1:13">
      <c r="A18" s="622" t="s">
        <v>874</v>
      </c>
    </row>
    <row r="19" spans="1:13">
      <c r="A19" s="897">
        <v>5</v>
      </c>
      <c r="B19" s="14"/>
      <c r="C19" s="316" t="s">
        <v>890</v>
      </c>
      <c r="D19" s="14" t="s">
        <v>234</v>
      </c>
      <c r="E19" s="30" t="s">
        <v>1077</v>
      </c>
      <c r="F19" s="16">
        <v>19.542999999999999</v>
      </c>
      <c r="G19" s="16">
        <v>19.802</v>
      </c>
      <c r="H19" s="35">
        <v>0.25900000000000001</v>
      </c>
      <c r="I19" s="317">
        <v>6</v>
      </c>
      <c r="J19" s="37">
        <v>890</v>
      </c>
      <c r="K19" s="19">
        <f>J19*I19*H19</f>
        <v>1383.06</v>
      </c>
      <c r="L19" s="758"/>
      <c r="M19" s="887"/>
    </row>
    <row r="20" spans="1:13">
      <c r="A20" s="898"/>
      <c r="B20" s="796" t="s">
        <v>891</v>
      </c>
      <c r="C20" s="895"/>
      <c r="D20" s="896"/>
      <c r="E20" s="53"/>
      <c r="F20" s="16"/>
      <c r="G20" s="16"/>
      <c r="H20" s="38">
        <f>G19-F19</f>
        <v>0.25900000000000034</v>
      </c>
      <c r="I20" s="318"/>
      <c r="J20" s="40"/>
      <c r="K20" s="20">
        <f>K19</f>
        <v>1383.06</v>
      </c>
    </row>
    <row r="21" spans="1:13">
      <c r="A21" s="599">
        <v>6</v>
      </c>
      <c r="B21" s="14"/>
      <c r="C21" s="34" t="s">
        <v>261</v>
      </c>
      <c r="D21" s="14" t="s">
        <v>234</v>
      </c>
      <c r="E21" s="64" t="s">
        <v>1078</v>
      </c>
      <c r="F21" s="65">
        <v>3.048</v>
      </c>
      <c r="G21" s="65">
        <v>3.6080000000000001</v>
      </c>
      <c r="H21" s="17">
        <v>0.56000000000000005</v>
      </c>
      <c r="I21" s="32">
        <v>3.8</v>
      </c>
      <c r="J21" s="18">
        <v>890</v>
      </c>
      <c r="K21" s="19">
        <v>1894</v>
      </c>
      <c r="L21" s="758"/>
      <c r="M21" s="887"/>
    </row>
    <row r="22" spans="1:13">
      <c r="A22" s="483"/>
      <c r="B22" s="796" t="s">
        <v>764</v>
      </c>
      <c r="C22" s="775"/>
      <c r="D22" s="776"/>
      <c r="E22" s="67"/>
      <c r="F22" s="68"/>
      <c r="G22" s="68"/>
      <c r="H22" s="38">
        <v>0.56000000000000005</v>
      </c>
      <c r="I22" s="39"/>
      <c r="J22" s="40"/>
      <c r="K22" s="20">
        <v>1894</v>
      </c>
    </row>
    <row r="23" spans="1:13">
      <c r="A23" s="601">
        <v>7</v>
      </c>
      <c r="B23" s="109"/>
      <c r="C23" s="232" t="s">
        <v>357</v>
      </c>
      <c r="D23" s="233" t="s">
        <v>234</v>
      </c>
      <c r="E23" s="234" t="s">
        <v>1079</v>
      </c>
      <c r="F23" s="235">
        <v>2.637</v>
      </c>
      <c r="G23" s="235">
        <v>3.4020000000000001</v>
      </c>
      <c r="H23" s="195">
        <v>0.76500000000000001</v>
      </c>
      <c r="I23" s="196">
        <v>5.4</v>
      </c>
      <c r="J23" s="197">
        <v>890</v>
      </c>
      <c r="K23" s="288">
        <f>SUM(H23*I23*J23)</f>
        <v>3676.59</v>
      </c>
    </row>
    <row r="24" spans="1:13">
      <c r="A24" s="602"/>
      <c r="B24" s="14"/>
      <c r="C24" s="316" t="s">
        <v>357</v>
      </c>
      <c r="D24" s="14" t="s">
        <v>234</v>
      </c>
      <c r="E24" s="30" t="s">
        <v>1080</v>
      </c>
      <c r="F24" s="16">
        <v>0</v>
      </c>
      <c r="G24" s="16">
        <v>0.71299999999999997</v>
      </c>
      <c r="H24" s="35">
        <v>0.71299999999999997</v>
      </c>
      <c r="I24" s="317">
        <v>6.5</v>
      </c>
      <c r="J24" s="37">
        <v>890</v>
      </c>
      <c r="K24" s="19">
        <f>J24*I24*H24</f>
        <v>4124.7049999999999</v>
      </c>
      <c r="L24" s="758"/>
      <c r="M24" s="887"/>
    </row>
    <row r="25" spans="1:13">
      <c r="A25" s="687"/>
      <c r="B25" s="761" t="s">
        <v>785</v>
      </c>
      <c r="C25" s="762"/>
      <c r="D25" s="763"/>
      <c r="E25" s="55"/>
      <c r="F25" s="26"/>
      <c r="G25" s="26"/>
      <c r="H25" s="58">
        <f>SUM(H23+H24)</f>
        <v>1.478</v>
      </c>
      <c r="I25" s="142"/>
      <c r="J25" s="141"/>
      <c r="K25" s="315">
        <f>SUM(K23+K24)</f>
        <v>7801.2950000000001</v>
      </c>
    </row>
    <row r="26" spans="1:13">
      <c r="A26" s="287">
        <v>8</v>
      </c>
      <c r="B26" s="109"/>
      <c r="C26" s="232" t="s">
        <v>415</v>
      </c>
      <c r="D26" s="233" t="s">
        <v>234</v>
      </c>
      <c r="E26" s="234" t="s">
        <v>417</v>
      </c>
      <c r="F26" s="235">
        <v>2.0230000000000001</v>
      </c>
      <c r="G26" s="235">
        <v>2.5499999999999998</v>
      </c>
      <c r="H26" s="195">
        <v>0.52700000000000002</v>
      </c>
      <c r="I26" s="196">
        <v>5</v>
      </c>
      <c r="J26" s="197">
        <v>890</v>
      </c>
      <c r="K26" s="288">
        <f>SUM(H26*I26*J26)</f>
        <v>2345.15</v>
      </c>
    </row>
    <row r="27" spans="1:13">
      <c r="A27" s="686"/>
      <c r="B27" s="761" t="s">
        <v>807</v>
      </c>
      <c r="C27" s="762"/>
      <c r="D27" s="763"/>
      <c r="E27" s="55"/>
      <c r="F27" s="26"/>
      <c r="G27" s="26"/>
      <c r="H27" s="58">
        <v>0.52700000000000002</v>
      </c>
      <c r="I27" s="142"/>
      <c r="J27" s="141"/>
      <c r="K27" s="73">
        <v>2345</v>
      </c>
    </row>
    <row r="28" spans="1:13">
      <c r="A28" s="287">
        <v>9</v>
      </c>
      <c r="B28" s="109"/>
      <c r="C28" s="232" t="s">
        <v>987</v>
      </c>
      <c r="D28" s="233" t="s">
        <v>234</v>
      </c>
      <c r="E28" s="234" t="s">
        <v>988</v>
      </c>
      <c r="F28" s="235">
        <v>0.24299999999999999</v>
      </c>
      <c r="G28" s="235">
        <v>0.81599999999999995</v>
      </c>
      <c r="H28" s="195">
        <f>SUM(G28-F28)</f>
        <v>0.57299999999999995</v>
      </c>
      <c r="I28" s="196">
        <v>5.4</v>
      </c>
      <c r="J28" s="197"/>
      <c r="K28" s="288">
        <v>5000</v>
      </c>
    </row>
    <row r="29" spans="1:13">
      <c r="A29" s="686"/>
      <c r="B29" s="761" t="s">
        <v>989</v>
      </c>
      <c r="C29" s="762"/>
      <c r="D29" s="763"/>
      <c r="E29" s="55"/>
      <c r="F29" s="26"/>
      <c r="G29" s="26"/>
      <c r="H29" s="58">
        <f>H24</f>
        <v>0.71299999999999997</v>
      </c>
      <c r="I29" s="142"/>
      <c r="J29" s="141"/>
      <c r="K29" s="73">
        <v>5000</v>
      </c>
    </row>
    <row r="30" spans="1:13">
      <c r="A30" s="208">
        <v>10</v>
      </c>
      <c r="B30" s="102"/>
      <c r="C30" s="110" t="s">
        <v>509</v>
      </c>
      <c r="D30" s="102" t="s">
        <v>234</v>
      </c>
      <c r="E30" s="236" t="s">
        <v>852</v>
      </c>
      <c r="F30" s="237">
        <v>2.1179999999999999</v>
      </c>
      <c r="G30" s="237">
        <v>2.46</v>
      </c>
      <c r="H30" s="198">
        <f>G30-F30</f>
        <v>0.34200000000000008</v>
      </c>
      <c r="I30" s="199">
        <v>4.7</v>
      </c>
      <c r="J30" s="201">
        <v>890</v>
      </c>
      <c r="K30" s="111">
        <f>SUM(H30*I30*J30)</f>
        <v>1430.5860000000002</v>
      </c>
    </row>
    <row r="31" spans="1:13">
      <c r="A31" s="686"/>
      <c r="B31" s="761" t="s">
        <v>822</v>
      </c>
      <c r="C31" s="762"/>
      <c r="D31" s="763"/>
      <c r="E31" s="55"/>
      <c r="F31" s="26"/>
      <c r="G31" s="26"/>
      <c r="H31" s="58">
        <v>0.434</v>
      </c>
      <c r="I31" s="142"/>
      <c r="J31" s="141"/>
      <c r="K31" s="73">
        <v>1815</v>
      </c>
    </row>
    <row r="32" spans="1:13">
      <c r="A32" s="287">
        <v>11</v>
      </c>
      <c r="B32" s="109"/>
      <c r="C32" s="232" t="s">
        <v>508</v>
      </c>
      <c r="D32" s="233" t="s">
        <v>234</v>
      </c>
      <c r="E32" s="234" t="s">
        <v>1014</v>
      </c>
      <c r="F32" s="235">
        <v>8.9999999999999993E-3</v>
      </c>
      <c r="G32" s="235">
        <v>0.22800000000000001</v>
      </c>
      <c r="H32" s="195">
        <f>SUM(G32-F32)</f>
        <v>0.219</v>
      </c>
      <c r="I32" s="196">
        <v>4.8</v>
      </c>
      <c r="J32" s="197"/>
      <c r="K32" s="288">
        <v>900</v>
      </c>
    </row>
    <row r="33" spans="1:14">
      <c r="A33" s="686"/>
      <c r="B33" s="761" t="s">
        <v>821</v>
      </c>
      <c r="C33" s="762"/>
      <c r="D33" s="763"/>
      <c r="E33" s="55"/>
      <c r="F33" s="26"/>
      <c r="G33" s="26"/>
      <c r="H33" s="58">
        <f>H32</f>
        <v>0.219</v>
      </c>
      <c r="I33" s="142"/>
      <c r="J33" s="141"/>
      <c r="K33" s="73">
        <v>900</v>
      </c>
    </row>
    <row r="34" spans="1:14">
      <c r="A34" s="287">
        <v>12</v>
      </c>
      <c r="B34" s="109"/>
      <c r="C34" s="232" t="s">
        <v>1015</v>
      </c>
      <c r="D34" s="233" t="s">
        <v>234</v>
      </c>
      <c r="E34" s="234" t="s">
        <v>1016</v>
      </c>
      <c r="F34" s="235">
        <v>1.93</v>
      </c>
      <c r="G34" s="235">
        <v>2.0680000000000001</v>
      </c>
      <c r="H34" s="195">
        <f>SUM(G34-F34)</f>
        <v>0.13800000000000012</v>
      </c>
      <c r="I34" s="196">
        <v>5.5</v>
      </c>
      <c r="J34" s="197"/>
      <c r="K34" s="288">
        <v>400</v>
      </c>
    </row>
    <row r="35" spans="1:14">
      <c r="A35" s="686"/>
      <c r="B35" s="761" t="s">
        <v>1017</v>
      </c>
      <c r="C35" s="762"/>
      <c r="D35" s="763"/>
      <c r="E35" s="55"/>
      <c r="F35" s="26"/>
      <c r="G35" s="26"/>
      <c r="H35" s="58">
        <f>H34</f>
        <v>0.13800000000000012</v>
      </c>
      <c r="I35" s="142"/>
      <c r="J35" s="141"/>
      <c r="K35" s="73">
        <v>400</v>
      </c>
    </row>
    <row r="36" spans="1:14" s="458" customFormat="1">
      <c r="A36" s="404"/>
      <c r="B36" s="405"/>
      <c r="C36" s="406"/>
      <c r="D36" s="120"/>
      <c r="E36" s="407"/>
      <c r="F36" s="408"/>
      <c r="G36" s="408"/>
      <c r="H36" s="296"/>
      <c r="I36" s="409"/>
      <c r="J36" s="410"/>
      <c r="K36" s="297"/>
    </row>
    <row r="37" spans="1:14" s="458" customFormat="1" ht="15.75" thickBot="1">
      <c r="A37" s="899">
        <v>30</v>
      </c>
      <c r="B37" s="840"/>
      <c r="C37" s="840"/>
      <c r="D37" s="840"/>
      <c r="E37" s="840"/>
      <c r="F37" s="840"/>
      <c r="G37" s="840"/>
      <c r="H37" s="840"/>
      <c r="I37" s="840"/>
      <c r="J37" s="840"/>
      <c r="K37" s="840"/>
    </row>
    <row r="38" spans="1:14" ht="36">
      <c r="A38" s="1" t="s">
        <v>164</v>
      </c>
      <c r="B38" s="2" t="s">
        <v>165</v>
      </c>
      <c r="C38" s="3" t="s">
        <v>166</v>
      </c>
      <c r="D38" s="4" t="s">
        <v>167</v>
      </c>
      <c r="E38" s="3" t="s">
        <v>168</v>
      </c>
      <c r="F38" s="777" t="s">
        <v>169</v>
      </c>
      <c r="G38" s="778"/>
      <c r="H38" s="22" t="s">
        <v>170</v>
      </c>
      <c r="I38" s="5" t="s">
        <v>171</v>
      </c>
      <c r="J38" s="6" t="s">
        <v>172</v>
      </c>
      <c r="K38" s="44" t="s">
        <v>173</v>
      </c>
    </row>
    <row r="39" spans="1:14" ht="15.75" thickBot="1">
      <c r="A39" s="7" t="s">
        <v>174</v>
      </c>
      <c r="B39" s="8"/>
      <c r="C39" s="12"/>
      <c r="D39" s="10"/>
      <c r="E39" s="9"/>
      <c r="F39" s="23" t="s">
        <v>175</v>
      </c>
      <c r="G39" s="24" t="s">
        <v>176</v>
      </c>
      <c r="H39" s="25" t="s">
        <v>177</v>
      </c>
      <c r="I39" s="11" t="s">
        <v>178</v>
      </c>
      <c r="J39" s="13" t="s">
        <v>179</v>
      </c>
      <c r="K39" s="45" t="s">
        <v>180</v>
      </c>
    </row>
    <row r="40" spans="1:14" ht="3.95" customHeight="1">
      <c r="A40" s="226"/>
    </row>
    <row r="41" spans="1:14">
      <c r="A41" s="287">
        <v>13</v>
      </c>
      <c r="B41" s="109"/>
      <c r="C41" s="232" t="s">
        <v>507</v>
      </c>
      <c r="D41" s="233" t="s">
        <v>234</v>
      </c>
      <c r="E41" s="234" t="s">
        <v>1018</v>
      </c>
      <c r="F41" s="235">
        <v>0.95</v>
      </c>
      <c r="G41" s="235">
        <v>1.6</v>
      </c>
      <c r="H41" s="195">
        <f>SUM(G41-F41)</f>
        <v>0.65000000000000013</v>
      </c>
      <c r="I41" s="196">
        <v>5.5</v>
      </c>
      <c r="J41" s="197"/>
      <c r="K41" s="288">
        <v>3100</v>
      </c>
      <c r="L41" s="435"/>
      <c r="M41" s="330"/>
      <c r="N41" s="418"/>
    </row>
    <row r="42" spans="1:14">
      <c r="A42" s="686"/>
      <c r="B42" s="761" t="s">
        <v>820</v>
      </c>
      <c r="C42" s="762"/>
      <c r="D42" s="763"/>
      <c r="E42" s="55"/>
      <c r="F42" s="26"/>
      <c r="G42" s="26"/>
      <c r="H42" s="58">
        <f>H41</f>
        <v>0.65000000000000013</v>
      </c>
      <c r="I42" s="142"/>
      <c r="J42" s="141"/>
      <c r="K42" s="73">
        <v>3100</v>
      </c>
      <c r="L42" s="418"/>
      <c r="M42" s="418"/>
      <c r="N42" s="418"/>
    </row>
    <row r="43" spans="1:14">
      <c r="A43" s="287">
        <v>14</v>
      </c>
      <c r="B43" s="109"/>
      <c r="C43" s="232" t="s">
        <v>507</v>
      </c>
      <c r="D43" s="233" t="s">
        <v>234</v>
      </c>
      <c r="E43" s="234" t="s">
        <v>1019</v>
      </c>
      <c r="F43" s="235">
        <v>5.4029999999999996</v>
      </c>
      <c r="G43" s="235">
        <v>6.36</v>
      </c>
      <c r="H43" s="195">
        <f>SUM(G43-F43)</f>
        <v>0.95700000000000074</v>
      </c>
      <c r="I43" s="196">
        <v>5.4</v>
      </c>
      <c r="J43" s="197"/>
      <c r="K43" s="288">
        <v>4500</v>
      </c>
      <c r="L43" s="435"/>
      <c r="M43" s="330"/>
      <c r="N43" s="418"/>
    </row>
    <row r="44" spans="1:14">
      <c r="A44" s="686"/>
      <c r="B44" s="761" t="s">
        <v>820</v>
      </c>
      <c r="C44" s="762"/>
      <c r="D44" s="763"/>
      <c r="E44" s="55"/>
      <c r="F44" s="26"/>
      <c r="G44" s="26"/>
      <c r="H44" s="58">
        <f>H43</f>
        <v>0.95700000000000074</v>
      </c>
      <c r="I44" s="142"/>
      <c r="J44" s="141"/>
      <c r="K44" s="73">
        <v>4500</v>
      </c>
      <c r="L44" s="418"/>
      <c r="M44" s="418"/>
      <c r="N44" s="418"/>
    </row>
    <row r="45" spans="1:14">
      <c r="A45" s="287">
        <v>15</v>
      </c>
      <c r="B45" s="109"/>
      <c r="C45" s="232" t="s">
        <v>263</v>
      </c>
      <c r="D45" s="233" t="s">
        <v>234</v>
      </c>
      <c r="E45" s="234" t="s">
        <v>1020</v>
      </c>
      <c r="F45" s="235">
        <v>1.1379999999999999</v>
      </c>
      <c r="G45" s="235">
        <v>1.57</v>
      </c>
      <c r="H45" s="195">
        <f>SUM(G45-F45)</f>
        <v>0.43200000000000016</v>
      </c>
      <c r="I45" s="196">
        <v>7.6</v>
      </c>
      <c r="J45" s="197"/>
      <c r="K45" s="288">
        <v>1600</v>
      </c>
      <c r="L45" s="435"/>
      <c r="M45" s="330"/>
      <c r="N45" s="418"/>
    </row>
    <row r="46" spans="1:14">
      <c r="A46" s="686"/>
      <c r="B46" s="761" t="s">
        <v>765</v>
      </c>
      <c r="C46" s="762"/>
      <c r="D46" s="763"/>
      <c r="E46" s="55"/>
      <c r="F46" s="26"/>
      <c r="G46" s="26"/>
      <c r="H46" s="58">
        <f>H45</f>
        <v>0.43200000000000016</v>
      </c>
      <c r="I46" s="142"/>
      <c r="J46" s="141"/>
      <c r="K46" s="73">
        <v>1600</v>
      </c>
      <c r="L46" s="418"/>
      <c r="M46" s="418"/>
      <c r="N46" s="418"/>
    </row>
    <row r="47" spans="1:14">
      <c r="A47" s="287">
        <v>16</v>
      </c>
      <c r="B47" s="109"/>
      <c r="C47" s="232" t="s">
        <v>783</v>
      </c>
      <c r="D47" s="233" t="s">
        <v>234</v>
      </c>
      <c r="E47" s="234" t="s">
        <v>1021</v>
      </c>
      <c r="F47" s="235">
        <v>3.9660000000000002</v>
      </c>
      <c r="G47" s="235">
        <v>4.3280000000000003</v>
      </c>
      <c r="H47" s="195">
        <f>SUM(G47-F47)</f>
        <v>0.3620000000000001</v>
      </c>
      <c r="I47" s="196">
        <v>5.4</v>
      </c>
      <c r="J47" s="197"/>
      <c r="K47" s="288">
        <v>1700</v>
      </c>
      <c r="L47" s="435"/>
      <c r="M47" s="330"/>
      <c r="N47" s="418"/>
    </row>
    <row r="48" spans="1:14">
      <c r="A48" s="686"/>
      <c r="B48" s="761" t="s">
        <v>792</v>
      </c>
      <c r="C48" s="762"/>
      <c r="D48" s="763"/>
      <c r="E48" s="55"/>
      <c r="F48" s="26"/>
      <c r="G48" s="26"/>
      <c r="H48" s="58">
        <f>H47</f>
        <v>0.3620000000000001</v>
      </c>
      <c r="I48" s="142"/>
      <c r="J48" s="141"/>
      <c r="K48" s="73">
        <v>1700</v>
      </c>
      <c r="L48" s="418"/>
      <c r="M48" s="418"/>
      <c r="N48" s="418"/>
    </row>
    <row r="49" spans="1:14">
      <c r="A49" s="287">
        <v>17</v>
      </c>
      <c r="B49" s="109"/>
      <c r="C49" s="232" t="s">
        <v>978</v>
      </c>
      <c r="D49" s="233" t="s">
        <v>234</v>
      </c>
      <c r="E49" s="234" t="s">
        <v>1022</v>
      </c>
      <c r="F49" s="235">
        <v>4.0439999999999996</v>
      </c>
      <c r="G49" s="235">
        <v>4.2729999999999997</v>
      </c>
      <c r="H49" s="195">
        <f>SUM(G49-F49)</f>
        <v>0.22900000000000009</v>
      </c>
      <c r="I49" s="196">
        <v>6.1</v>
      </c>
      <c r="J49" s="197"/>
      <c r="K49" s="288">
        <v>655</v>
      </c>
      <c r="L49" s="435"/>
      <c r="M49" s="330"/>
      <c r="N49" s="418"/>
    </row>
    <row r="50" spans="1:14">
      <c r="A50" s="686"/>
      <c r="B50" s="761" t="s">
        <v>979</v>
      </c>
      <c r="C50" s="762"/>
      <c r="D50" s="763"/>
      <c r="E50" s="55"/>
      <c r="F50" s="26"/>
      <c r="G50" s="26"/>
      <c r="H50" s="58">
        <f>H49</f>
        <v>0.22900000000000009</v>
      </c>
      <c r="I50" s="142"/>
      <c r="J50" s="141"/>
      <c r="K50" s="73">
        <v>655</v>
      </c>
      <c r="L50" s="418"/>
      <c r="M50" s="418"/>
      <c r="N50" s="418"/>
    </row>
    <row r="51" spans="1:14">
      <c r="A51" s="287">
        <v>18</v>
      </c>
      <c r="B51" s="109"/>
      <c r="C51" s="232" t="s">
        <v>978</v>
      </c>
      <c r="D51" s="233" t="s">
        <v>234</v>
      </c>
      <c r="E51" s="234" t="s">
        <v>1023</v>
      </c>
      <c r="F51" s="235">
        <v>0.752</v>
      </c>
      <c r="G51" s="235">
        <v>1.1419999999999999</v>
      </c>
      <c r="H51" s="195">
        <f>SUM(G51-F51)</f>
        <v>0.3899999999999999</v>
      </c>
      <c r="I51" s="196">
        <v>5.9</v>
      </c>
      <c r="J51" s="197"/>
      <c r="K51" s="288">
        <v>1055</v>
      </c>
      <c r="L51" s="418"/>
      <c r="M51" s="418"/>
      <c r="N51" s="418"/>
    </row>
    <row r="52" spans="1:14">
      <c r="A52" s="686"/>
      <c r="B52" s="761" t="s">
        <v>979</v>
      </c>
      <c r="C52" s="762"/>
      <c r="D52" s="763"/>
      <c r="E52" s="55"/>
      <c r="F52" s="26"/>
      <c r="G52" s="26"/>
      <c r="H52" s="58">
        <f>H51</f>
        <v>0.3899999999999999</v>
      </c>
      <c r="I52" s="142"/>
      <c r="J52" s="141"/>
      <c r="K52" s="73">
        <v>1055</v>
      </c>
      <c r="L52" s="418"/>
      <c r="M52" s="418"/>
      <c r="N52" s="418"/>
    </row>
    <row r="53" spans="1:14">
      <c r="A53" s="287">
        <v>19</v>
      </c>
      <c r="B53" s="109"/>
      <c r="C53" s="232" t="s">
        <v>553</v>
      </c>
      <c r="D53" s="233" t="s">
        <v>234</v>
      </c>
      <c r="E53" s="234" t="s">
        <v>1013</v>
      </c>
      <c r="F53" s="235">
        <v>3.0000000000000001E-3</v>
      </c>
      <c r="G53" s="235">
        <v>0.27100000000000002</v>
      </c>
      <c r="H53" s="195">
        <f>SUM(G53-F53)</f>
        <v>0.26800000000000002</v>
      </c>
      <c r="I53" s="196">
        <v>6.5</v>
      </c>
      <c r="J53" s="197"/>
      <c r="K53" s="288">
        <v>1550</v>
      </c>
      <c r="L53" s="418"/>
      <c r="M53" s="418"/>
      <c r="N53" s="418"/>
    </row>
    <row r="54" spans="1:14">
      <c r="A54" s="686"/>
      <c r="B54" s="761" t="s">
        <v>979</v>
      </c>
      <c r="C54" s="762"/>
      <c r="D54" s="763"/>
      <c r="E54" s="55"/>
      <c r="F54" s="26"/>
      <c r="G54" s="26"/>
      <c r="H54" s="58">
        <f>H53</f>
        <v>0.26800000000000002</v>
      </c>
      <c r="I54" s="142"/>
      <c r="J54" s="141"/>
      <c r="K54" s="73">
        <v>1550</v>
      </c>
      <c r="L54" s="418"/>
      <c r="M54" s="418"/>
      <c r="N54" s="418"/>
    </row>
    <row r="55" spans="1:14">
      <c r="A55" s="287">
        <v>20</v>
      </c>
      <c r="B55" s="109"/>
      <c r="C55" s="232" t="s">
        <v>1024</v>
      </c>
      <c r="D55" s="233" t="s">
        <v>234</v>
      </c>
      <c r="E55" s="234" t="s">
        <v>1025</v>
      </c>
      <c r="F55" s="630">
        <v>0.1</v>
      </c>
      <c r="G55" s="630">
        <v>0.625</v>
      </c>
      <c r="H55" s="631">
        <f>SUM(G55-F55)</f>
        <v>0.52500000000000002</v>
      </c>
      <c r="I55" s="632">
        <v>7</v>
      </c>
      <c r="J55" s="633"/>
      <c r="K55" s="634">
        <v>3000</v>
      </c>
      <c r="L55" s="435"/>
      <c r="M55" s="330"/>
      <c r="N55" s="418"/>
    </row>
    <row r="56" spans="1:14">
      <c r="A56" s="686"/>
      <c r="B56" s="761" t="s">
        <v>1026</v>
      </c>
      <c r="C56" s="762"/>
      <c r="D56" s="763"/>
      <c r="E56" s="55"/>
      <c r="F56" s="26"/>
      <c r="G56" s="26"/>
      <c r="H56" s="58">
        <f>H55</f>
        <v>0.52500000000000002</v>
      </c>
      <c r="I56" s="142"/>
      <c r="J56" s="141"/>
      <c r="K56" s="20">
        <v>3000</v>
      </c>
      <c r="L56" s="418"/>
      <c r="M56" s="418"/>
      <c r="N56" s="418"/>
    </row>
    <row r="57" spans="1:14">
      <c r="A57" s="287">
        <v>21</v>
      </c>
      <c r="B57" s="109"/>
      <c r="C57" s="232" t="s">
        <v>1027</v>
      </c>
      <c r="D57" s="233" t="s">
        <v>234</v>
      </c>
      <c r="E57" s="234" t="s">
        <v>1028</v>
      </c>
      <c r="F57" s="235">
        <v>6.7329999999999997</v>
      </c>
      <c r="G57" s="235">
        <v>7.1159999999999997</v>
      </c>
      <c r="H57" s="195">
        <f>SUM(G57-F57)</f>
        <v>0.38300000000000001</v>
      </c>
      <c r="I57" s="196">
        <v>6.1</v>
      </c>
      <c r="J57" s="197"/>
      <c r="K57" s="288">
        <v>4500</v>
      </c>
      <c r="L57" s="435"/>
      <c r="M57" s="330"/>
      <c r="N57" s="418"/>
    </row>
    <row r="58" spans="1:14">
      <c r="A58" s="291"/>
      <c r="B58" s="109"/>
      <c r="C58" s="232" t="s">
        <v>1029</v>
      </c>
      <c r="D58" s="233" t="s">
        <v>234</v>
      </c>
      <c r="E58" s="234" t="s">
        <v>1028</v>
      </c>
      <c r="F58" s="235">
        <v>27.84</v>
      </c>
      <c r="G58" s="235">
        <v>28.463999999999999</v>
      </c>
      <c r="H58" s="195">
        <f>SUM(G58-F58)</f>
        <v>0.62399999999999878</v>
      </c>
      <c r="I58" s="196">
        <v>7</v>
      </c>
      <c r="J58" s="197"/>
      <c r="K58" s="288">
        <v>7500</v>
      </c>
      <c r="L58" s="440"/>
      <c r="M58" s="418"/>
      <c r="N58" s="418"/>
    </row>
    <row r="59" spans="1:14">
      <c r="A59" s="686"/>
      <c r="B59" s="761" t="s">
        <v>1030</v>
      </c>
      <c r="C59" s="762"/>
      <c r="D59" s="763"/>
      <c r="E59" s="55"/>
      <c r="F59" s="26"/>
      <c r="G59" s="26"/>
      <c r="H59" s="58">
        <f>H57+H58</f>
        <v>1.0069999999999988</v>
      </c>
      <c r="I59" s="142"/>
      <c r="J59" s="141"/>
      <c r="K59" s="73">
        <v>12000</v>
      </c>
      <c r="L59" s="440"/>
      <c r="M59" s="418"/>
      <c r="N59" s="418"/>
    </row>
    <row r="60" spans="1:14">
      <c r="A60" s="287">
        <v>22</v>
      </c>
      <c r="B60" s="109"/>
      <c r="C60" s="232" t="s">
        <v>890</v>
      </c>
      <c r="D60" s="233" t="s">
        <v>234</v>
      </c>
      <c r="E60" s="234" t="s">
        <v>1031</v>
      </c>
      <c r="F60" s="235">
        <v>26.186</v>
      </c>
      <c r="G60" s="235">
        <v>26.23</v>
      </c>
      <c r="H60" s="195">
        <f>SUM(G60-F60)</f>
        <v>4.4000000000000483E-2</v>
      </c>
      <c r="I60" s="196">
        <v>7</v>
      </c>
      <c r="J60" s="197"/>
      <c r="K60" s="288">
        <v>4000</v>
      </c>
      <c r="L60" s="435"/>
      <c r="M60" s="330"/>
      <c r="N60" s="418"/>
    </row>
    <row r="61" spans="1:14">
      <c r="A61" s="291"/>
      <c r="B61" s="109"/>
      <c r="C61" s="232" t="s">
        <v>1032</v>
      </c>
      <c r="D61" s="233" t="s">
        <v>234</v>
      </c>
      <c r="E61" s="234" t="s">
        <v>1033</v>
      </c>
      <c r="F61" s="235">
        <v>0</v>
      </c>
      <c r="G61" s="235">
        <v>0</v>
      </c>
      <c r="H61" s="195">
        <f>SUM(G61-F61)</f>
        <v>0</v>
      </c>
      <c r="I61" s="196">
        <v>7</v>
      </c>
      <c r="J61" s="197"/>
      <c r="K61" s="288">
        <v>1000</v>
      </c>
      <c r="L61" s="418"/>
      <c r="M61" s="418"/>
      <c r="N61" s="418"/>
    </row>
    <row r="62" spans="1:14">
      <c r="A62" s="686"/>
      <c r="B62" s="761" t="s">
        <v>1034</v>
      </c>
      <c r="C62" s="762"/>
      <c r="D62" s="763"/>
      <c r="E62" s="55"/>
      <c r="F62" s="26"/>
      <c r="G62" s="26"/>
      <c r="H62" s="58">
        <f>H60</f>
        <v>4.4000000000000483E-2</v>
      </c>
      <c r="I62" s="142"/>
      <c r="J62" s="141"/>
      <c r="K62" s="73">
        <v>5000</v>
      </c>
      <c r="L62" s="418"/>
      <c r="M62" s="418"/>
      <c r="N62" s="418"/>
    </row>
    <row r="63" spans="1:14">
      <c r="A63" s="287">
        <v>23</v>
      </c>
      <c r="B63" s="109"/>
      <c r="C63" s="232" t="s">
        <v>962</v>
      </c>
      <c r="D63" s="233" t="s">
        <v>234</v>
      </c>
      <c r="E63" s="234" t="s">
        <v>1035</v>
      </c>
      <c r="F63" s="235">
        <v>7.99</v>
      </c>
      <c r="G63" s="235">
        <v>9.2539999999999996</v>
      </c>
      <c r="H63" s="195">
        <f>SUM(G63-F63)</f>
        <v>1.2639999999999993</v>
      </c>
      <c r="I63" s="196">
        <v>5</v>
      </c>
      <c r="J63" s="197"/>
      <c r="K63" s="634">
        <v>5200</v>
      </c>
      <c r="L63" s="435"/>
      <c r="M63" s="330"/>
      <c r="N63" s="418"/>
    </row>
    <row r="64" spans="1:14">
      <c r="A64" s="686"/>
      <c r="B64" s="761" t="s">
        <v>963</v>
      </c>
      <c r="C64" s="762"/>
      <c r="D64" s="763"/>
      <c r="E64" s="55"/>
      <c r="F64" s="26"/>
      <c r="G64" s="26"/>
      <c r="H64" s="58">
        <f>H63</f>
        <v>1.2639999999999993</v>
      </c>
      <c r="I64" s="142"/>
      <c r="J64" s="141"/>
      <c r="K64" s="20">
        <v>5200</v>
      </c>
      <c r="L64" s="418"/>
      <c r="M64" s="418"/>
      <c r="N64" s="418"/>
    </row>
    <row r="65" spans="1:14">
      <c r="A65" s="287">
        <v>24</v>
      </c>
      <c r="B65" s="109"/>
      <c r="C65" s="232" t="s">
        <v>1036</v>
      </c>
      <c r="D65" s="233" t="s">
        <v>234</v>
      </c>
      <c r="E65" s="234" t="s">
        <v>1037</v>
      </c>
      <c r="F65" s="235">
        <v>7.734</v>
      </c>
      <c r="G65" s="235">
        <v>7.734</v>
      </c>
      <c r="H65" s="195">
        <f>SUM(G65-F65)</f>
        <v>0</v>
      </c>
      <c r="I65" s="196">
        <v>8</v>
      </c>
      <c r="J65" s="197"/>
      <c r="K65" s="288">
        <v>5000</v>
      </c>
      <c r="L65" s="435"/>
      <c r="M65" s="330"/>
      <c r="N65" s="418"/>
    </row>
    <row r="66" spans="1:14">
      <c r="A66" s="686"/>
      <c r="B66" s="761" t="s">
        <v>1038</v>
      </c>
      <c r="C66" s="762"/>
      <c r="D66" s="763"/>
      <c r="E66" s="55"/>
      <c r="F66" s="26"/>
      <c r="G66" s="26"/>
      <c r="H66" s="58">
        <f>H65</f>
        <v>0</v>
      </c>
      <c r="I66" s="142"/>
      <c r="J66" s="141"/>
      <c r="K66" s="73">
        <v>5000</v>
      </c>
      <c r="L66" s="418"/>
      <c r="M66" s="418"/>
      <c r="N66" s="418"/>
    </row>
    <row r="67" spans="1:14">
      <c r="A67" s="287">
        <v>25</v>
      </c>
      <c r="B67" s="109"/>
      <c r="C67" s="232" t="s">
        <v>968</v>
      </c>
      <c r="D67" s="233" t="s">
        <v>234</v>
      </c>
      <c r="E67" s="234" t="s">
        <v>1039</v>
      </c>
      <c r="F67" s="235">
        <v>1.87</v>
      </c>
      <c r="G67" s="235">
        <v>2.25</v>
      </c>
      <c r="H67" s="195">
        <f>SUM(G67-F67)</f>
        <v>0.37999999999999989</v>
      </c>
      <c r="I67" s="196">
        <v>3.8</v>
      </c>
      <c r="J67" s="197"/>
      <c r="K67" s="288">
        <v>1250</v>
      </c>
      <c r="L67" s="435"/>
      <c r="M67" s="330"/>
      <c r="N67" s="418"/>
    </row>
    <row r="68" spans="1:14">
      <c r="A68" s="291"/>
      <c r="B68" s="109"/>
      <c r="C68" s="232" t="s">
        <v>973</v>
      </c>
      <c r="D68" s="233" t="s">
        <v>234</v>
      </c>
      <c r="E68" s="234" t="s">
        <v>1039</v>
      </c>
      <c r="F68" s="235">
        <v>2.2229999999999999</v>
      </c>
      <c r="G68" s="235">
        <v>2.2789999999999999</v>
      </c>
      <c r="H68" s="195">
        <f>SUM(G68-F68)</f>
        <v>5.600000000000005E-2</v>
      </c>
      <c r="I68" s="196">
        <v>5</v>
      </c>
      <c r="J68" s="197"/>
      <c r="K68" s="288">
        <v>250</v>
      </c>
      <c r="L68" s="418"/>
      <c r="M68" s="418"/>
      <c r="N68" s="418"/>
    </row>
    <row r="69" spans="1:14">
      <c r="A69" s="686"/>
      <c r="B69" s="761" t="s">
        <v>1040</v>
      </c>
      <c r="C69" s="762"/>
      <c r="D69" s="763"/>
      <c r="E69" s="55"/>
      <c r="F69" s="26"/>
      <c r="G69" s="26"/>
      <c r="H69" s="58">
        <f>H67+H68</f>
        <v>0.43599999999999994</v>
      </c>
      <c r="I69" s="142"/>
      <c r="J69" s="141"/>
      <c r="K69" s="73">
        <v>1500</v>
      </c>
      <c r="L69" s="418"/>
      <c r="M69" s="418"/>
      <c r="N69" s="418"/>
    </row>
    <row r="70" spans="1:14">
      <c r="A70" s="559">
        <v>26</v>
      </c>
      <c r="B70" s="109"/>
      <c r="C70" s="232" t="s">
        <v>1041</v>
      </c>
      <c r="D70" s="233" t="s">
        <v>234</v>
      </c>
      <c r="E70" s="234" t="s">
        <v>1042</v>
      </c>
      <c r="F70" s="235">
        <v>5.484</v>
      </c>
      <c r="G70" s="235">
        <v>5.9180000000000001</v>
      </c>
      <c r="H70" s="195">
        <f>SUM(G70-F70)</f>
        <v>0.43400000000000016</v>
      </c>
      <c r="I70" s="196">
        <v>7</v>
      </c>
      <c r="J70" s="197"/>
      <c r="K70" s="288">
        <v>5000</v>
      </c>
      <c r="L70" s="435"/>
      <c r="M70" s="330"/>
      <c r="N70" s="418"/>
    </row>
    <row r="71" spans="1:14" s="458" customFormat="1">
      <c r="A71" s="609"/>
      <c r="B71" s="583"/>
      <c r="C71" s="584"/>
      <c r="D71" s="606"/>
      <c r="E71" s="585"/>
      <c r="F71" s="586"/>
      <c r="G71" s="586"/>
      <c r="H71" s="587"/>
      <c r="I71" s="588"/>
      <c r="J71" s="589"/>
      <c r="K71" s="610"/>
      <c r="L71" s="308"/>
      <c r="M71" s="308"/>
      <c r="N71" s="308"/>
    </row>
    <row r="72" spans="1:14" s="458" customFormat="1">
      <c r="A72" s="607"/>
      <c r="B72" s="907"/>
      <c r="C72" s="907"/>
      <c r="D72" s="907"/>
      <c r="E72" s="590"/>
      <c r="F72" s="578"/>
      <c r="G72" s="578"/>
      <c r="H72" s="579"/>
      <c r="I72" s="580"/>
      <c r="J72" s="581"/>
      <c r="K72" s="608"/>
      <c r="L72" s="308"/>
      <c r="M72" s="308"/>
      <c r="N72" s="308"/>
    </row>
    <row r="73" spans="1:14" s="458" customFormat="1" ht="15.75" thickBot="1">
      <c r="A73" s="899">
        <v>31</v>
      </c>
      <c r="B73" s="812"/>
      <c r="C73" s="812"/>
      <c r="D73" s="812"/>
      <c r="E73" s="812"/>
      <c r="F73" s="812"/>
      <c r="G73" s="812"/>
      <c r="H73" s="812"/>
      <c r="I73" s="812"/>
      <c r="J73" s="812"/>
      <c r="K73" s="812"/>
      <c r="L73" s="577"/>
      <c r="M73" s="442"/>
      <c r="N73" s="308"/>
    </row>
    <row r="74" spans="1:14" ht="36">
      <c r="A74" s="1" t="s">
        <v>164</v>
      </c>
      <c r="B74" s="2" t="s">
        <v>165</v>
      </c>
      <c r="C74" s="3" t="s">
        <v>166</v>
      </c>
      <c r="D74" s="4" t="s">
        <v>167</v>
      </c>
      <c r="E74" s="3" t="s">
        <v>168</v>
      </c>
      <c r="F74" s="777" t="s">
        <v>169</v>
      </c>
      <c r="G74" s="778"/>
      <c r="H74" s="22" t="s">
        <v>170</v>
      </c>
      <c r="I74" s="5" t="s">
        <v>171</v>
      </c>
      <c r="J74" s="6" t="s">
        <v>172</v>
      </c>
      <c r="K74" s="44" t="s">
        <v>173</v>
      </c>
    </row>
    <row r="75" spans="1:14" ht="15.75" thickBot="1">
      <c r="A75" s="7" t="s">
        <v>174</v>
      </c>
      <c r="B75" s="8"/>
      <c r="C75" s="12"/>
      <c r="D75" s="10"/>
      <c r="E75" s="9"/>
      <c r="F75" s="23" t="s">
        <v>175</v>
      </c>
      <c r="G75" s="24" t="s">
        <v>176</v>
      </c>
      <c r="H75" s="25" t="s">
        <v>177</v>
      </c>
      <c r="I75" s="11" t="s">
        <v>178</v>
      </c>
      <c r="J75" s="13" t="s">
        <v>179</v>
      </c>
      <c r="K75" s="45" t="s">
        <v>180</v>
      </c>
    </row>
    <row r="76" spans="1:14" ht="3.95" customHeight="1">
      <c r="A76" s="226"/>
    </row>
    <row r="77" spans="1:14">
      <c r="A77" s="287">
        <v>27</v>
      </c>
      <c r="B77" s="109"/>
      <c r="C77" s="232" t="s">
        <v>1000</v>
      </c>
      <c r="D77" s="233" t="s">
        <v>234</v>
      </c>
      <c r="E77" s="234" t="s">
        <v>1042</v>
      </c>
      <c r="F77" s="235">
        <v>5.15</v>
      </c>
      <c r="G77" s="235">
        <v>5.2009999999999996</v>
      </c>
      <c r="H77" s="195">
        <f>SUM(G77-F77)</f>
        <v>5.0999999999999268E-2</v>
      </c>
      <c r="I77" s="196">
        <v>7</v>
      </c>
      <c r="J77" s="197"/>
      <c r="K77" s="288">
        <v>550</v>
      </c>
      <c r="L77" s="435"/>
      <c r="M77" s="330"/>
      <c r="N77" s="418"/>
    </row>
    <row r="78" spans="1:14">
      <c r="A78" s="686"/>
      <c r="B78" s="761" t="s">
        <v>1043</v>
      </c>
      <c r="C78" s="762"/>
      <c r="D78" s="763"/>
      <c r="E78" s="55"/>
      <c r="F78" s="26"/>
      <c r="G78" s="26"/>
      <c r="H78" s="58">
        <f>H70+H77</f>
        <v>0.48499999999999943</v>
      </c>
      <c r="I78" s="142"/>
      <c r="J78" s="141"/>
      <c r="K78" s="73">
        <v>5550</v>
      </c>
      <c r="L78" s="435"/>
      <c r="M78" s="330"/>
      <c r="N78" s="418"/>
    </row>
    <row r="79" spans="1:14">
      <c r="A79" s="287">
        <v>28</v>
      </c>
      <c r="B79" s="109"/>
      <c r="C79" s="232" t="s">
        <v>318</v>
      </c>
      <c r="D79" s="233" t="s">
        <v>234</v>
      </c>
      <c r="E79" s="234" t="s">
        <v>1044</v>
      </c>
      <c r="F79" s="235">
        <v>2.1040000000000001</v>
      </c>
      <c r="G79" s="235">
        <v>3.4220000000000002</v>
      </c>
      <c r="H79" s="195">
        <f>SUM(G79-F79)</f>
        <v>1.3180000000000001</v>
      </c>
      <c r="I79" s="196">
        <v>5.5</v>
      </c>
      <c r="J79" s="197"/>
      <c r="K79" s="288">
        <v>3500</v>
      </c>
      <c r="L79" s="435"/>
      <c r="M79" s="330"/>
      <c r="N79" s="418"/>
    </row>
    <row r="80" spans="1:14">
      <c r="A80" s="686"/>
      <c r="B80" s="761" t="s">
        <v>774</v>
      </c>
      <c r="C80" s="762"/>
      <c r="D80" s="763"/>
      <c r="E80" s="55"/>
      <c r="F80" s="26"/>
      <c r="G80" s="26"/>
      <c r="H80" s="58">
        <f>H79</f>
        <v>1.3180000000000001</v>
      </c>
      <c r="I80" s="142"/>
      <c r="J80" s="141"/>
      <c r="K80" s="73">
        <v>3500</v>
      </c>
      <c r="L80" s="418"/>
      <c r="M80" s="418"/>
      <c r="N80" s="418"/>
    </row>
    <row r="81" spans="1:14">
      <c r="A81" s="287">
        <v>29</v>
      </c>
      <c r="B81" s="109"/>
      <c r="C81" s="232" t="s">
        <v>253</v>
      </c>
      <c r="D81" s="233" t="s">
        <v>234</v>
      </c>
      <c r="E81" s="234" t="s">
        <v>1045</v>
      </c>
      <c r="F81" s="235">
        <v>5.3230000000000004</v>
      </c>
      <c r="G81" s="235">
        <v>5.944</v>
      </c>
      <c r="H81" s="195">
        <f>SUM(G81-F81)</f>
        <v>0.62099999999999955</v>
      </c>
      <c r="I81" s="196">
        <v>5.3</v>
      </c>
      <c r="J81" s="197"/>
      <c r="K81" s="288">
        <v>2800</v>
      </c>
      <c r="L81" s="435"/>
      <c r="M81" s="330"/>
      <c r="N81" s="418"/>
    </row>
    <row r="82" spans="1:14">
      <c r="A82" s="686"/>
      <c r="B82" s="761" t="s">
        <v>759</v>
      </c>
      <c r="C82" s="762"/>
      <c r="D82" s="763"/>
      <c r="E82" s="55"/>
      <c r="F82" s="26"/>
      <c r="G82" s="26"/>
      <c r="H82" s="58">
        <f>H81</f>
        <v>0.62099999999999955</v>
      </c>
      <c r="I82" s="142"/>
      <c r="J82" s="141"/>
      <c r="K82" s="73">
        <v>2800</v>
      </c>
      <c r="L82" s="418"/>
      <c r="M82" s="418"/>
      <c r="N82" s="418"/>
    </row>
    <row r="83" spans="1:14">
      <c r="A83" s="287">
        <v>30</v>
      </c>
      <c r="B83" s="109"/>
      <c r="C83" s="232" t="s">
        <v>884</v>
      </c>
      <c r="D83" s="233" t="s">
        <v>234</v>
      </c>
      <c r="E83" s="234" t="s">
        <v>1046</v>
      </c>
      <c r="F83" s="235">
        <v>0</v>
      </c>
      <c r="G83" s="235">
        <v>0.25</v>
      </c>
      <c r="H83" s="195">
        <f>SUM(G83-F83)</f>
        <v>0.25</v>
      </c>
      <c r="I83" s="196">
        <v>5</v>
      </c>
      <c r="J83" s="197"/>
      <c r="K83" s="288">
        <v>1100</v>
      </c>
      <c r="L83" s="435"/>
      <c r="M83" s="330"/>
      <c r="N83" s="418"/>
    </row>
    <row r="84" spans="1:14">
      <c r="A84" s="688"/>
      <c r="B84" s="761" t="s">
        <v>378</v>
      </c>
      <c r="C84" s="762"/>
      <c r="D84" s="763"/>
      <c r="E84" s="55"/>
      <c r="F84" s="26"/>
      <c r="G84" s="26"/>
      <c r="H84" s="58">
        <f>H83</f>
        <v>0.25</v>
      </c>
      <c r="I84" s="142"/>
      <c r="J84" s="141"/>
      <c r="K84" s="73">
        <v>1100</v>
      </c>
      <c r="L84" s="418"/>
      <c r="M84" s="418"/>
      <c r="N84" s="418"/>
    </row>
    <row r="85" spans="1:14">
      <c r="A85" s="287">
        <v>31</v>
      </c>
      <c r="B85" s="109"/>
      <c r="C85" s="232" t="s">
        <v>976</v>
      </c>
      <c r="D85" s="233" t="s">
        <v>234</v>
      </c>
      <c r="E85" s="234" t="s">
        <v>1047</v>
      </c>
      <c r="F85" s="235">
        <v>1.0740000000000001</v>
      </c>
      <c r="G85" s="235">
        <v>1.333</v>
      </c>
      <c r="H85" s="195">
        <f>SUM(G85-F85)</f>
        <v>0.2589999999999999</v>
      </c>
      <c r="I85" s="196">
        <v>4</v>
      </c>
      <c r="J85" s="197"/>
      <c r="K85" s="288">
        <v>900</v>
      </c>
      <c r="L85" s="435"/>
      <c r="M85" s="330"/>
      <c r="N85" s="418"/>
    </row>
    <row r="86" spans="1:14">
      <c r="A86" s="688"/>
      <c r="B86" s="761" t="s">
        <v>977</v>
      </c>
      <c r="C86" s="762"/>
      <c r="D86" s="763"/>
      <c r="E86" s="55"/>
      <c r="F86" s="26"/>
      <c r="G86" s="26"/>
      <c r="H86" s="58">
        <f>H85</f>
        <v>0.2589999999999999</v>
      </c>
      <c r="I86" s="142"/>
      <c r="J86" s="141"/>
      <c r="K86" s="73">
        <v>900</v>
      </c>
      <c r="L86" s="418"/>
      <c r="M86" s="418"/>
      <c r="N86" s="418"/>
    </row>
    <row r="87" spans="1:14">
      <c r="A87" s="287">
        <v>32</v>
      </c>
      <c r="B87" s="109"/>
      <c r="C87" s="232" t="s">
        <v>971</v>
      </c>
      <c r="D87" s="233" t="s">
        <v>234</v>
      </c>
      <c r="E87" s="234" t="s">
        <v>1048</v>
      </c>
      <c r="F87" s="235">
        <v>2.508</v>
      </c>
      <c r="G87" s="235">
        <v>2.9049999999999998</v>
      </c>
      <c r="H87" s="195">
        <f>SUM(G87-F87)</f>
        <v>0.3969999999999998</v>
      </c>
      <c r="I87" s="196">
        <v>5.7</v>
      </c>
      <c r="J87" s="197"/>
      <c r="K87" s="288">
        <v>710</v>
      </c>
      <c r="L87" s="418"/>
      <c r="M87" s="418"/>
      <c r="N87" s="418"/>
    </row>
    <row r="88" spans="1:14">
      <c r="A88" s="688"/>
      <c r="B88" s="761" t="s">
        <v>972</v>
      </c>
      <c r="C88" s="762"/>
      <c r="D88" s="763"/>
      <c r="E88" s="55"/>
      <c r="F88" s="26"/>
      <c r="G88" s="26"/>
      <c r="H88" s="58">
        <f>H87</f>
        <v>0.3969999999999998</v>
      </c>
      <c r="I88" s="142"/>
      <c r="J88" s="141"/>
      <c r="K88" s="73">
        <v>710</v>
      </c>
      <c r="L88" s="418"/>
      <c r="M88" s="418"/>
      <c r="N88" s="418"/>
    </row>
    <row r="89" spans="1:14">
      <c r="A89" s="287">
        <v>33</v>
      </c>
      <c r="B89" s="109"/>
      <c r="C89" s="232" t="s">
        <v>966</v>
      </c>
      <c r="D89" s="233" t="s">
        <v>234</v>
      </c>
      <c r="E89" s="234" t="s">
        <v>1049</v>
      </c>
      <c r="F89" s="235">
        <v>2.9260000000000002</v>
      </c>
      <c r="G89" s="235">
        <v>2.98</v>
      </c>
      <c r="H89" s="195">
        <f>SUM(G89-F89)</f>
        <v>5.3999999999999826E-2</v>
      </c>
      <c r="I89" s="196">
        <v>3.6</v>
      </c>
      <c r="J89" s="197"/>
      <c r="K89" s="288">
        <v>200</v>
      </c>
      <c r="L89" s="418"/>
      <c r="M89" s="418"/>
      <c r="N89" s="418"/>
    </row>
    <row r="90" spans="1:14">
      <c r="A90" s="688"/>
      <c r="B90" s="761" t="s">
        <v>967</v>
      </c>
      <c r="C90" s="762"/>
      <c r="D90" s="763"/>
      <c r="E90" s="55"/>
      <c r="F90" s="26"/>
      <c r="G90" s="26"/>
      <c r="H90" s="58">
        <f>H89</f>
        <v>5.3999999999999826E-2</v>
      </c>
      <c r="I90" s="142"/>
      <c r="J90" s="141"/>
      <c r="K90" s="73">
        <v>200</v>
      </c>
      <c r="L90" s="418"/>
      <c r="M90" s="418"/>
      <c r="N90" s="418"/>
    </row>
    <row r="91" spans="1:14">
      <c r="A91" s="287">
        <v>34</v>
      </c>
      <c r="B91" s="109"/>
      <c r="C91" s="232" t="s">
        <v>969</v>
      </c>
      <c r="D91" s="233" t="s">
        <v>234</v>
      </c>
      <c r="E91" s="234" t="s">
        <v>1050</v>
      </c>
      <c r="F91" s="235">
        <v>0</v>
      </c>
      <c r="G91" s="235">
        <v>0.05</v>
      </c>
      <c r="H91" s="195">
        <f>SUM(G91-F91)</f>
        <v>0.05</v>
      </c>
      <c r="I91" s="196">
        <v>5.3</v>
      </c>
      <c r="J91" s="197"/>
      <c r="K91" s="288">
        <v>110</v>
      </c>
      <c r="L91" s="435"/>
      <c r="M91" s="330"/>
      <c r="N91" s="418"/>
    </row>
    <row r="92" spans="1:14">
      <c r="A92" s="688"/>
      <c r="B92" s="761" t="s">
        <v>970</v>
      </c>
      <c r="C92" s="762"/>
      <c r="D92" s="763"/>
      <c r="E92" s="55"/>
      <c r="F92" s="26"/>
      <c r="G92" s="26"/>
      <c r="H92" s="58">
        <f>H91</f>
        <v>0.05</v>
      </c>
      <c r="I92" s="142"/>
      <c r="J92" s="141"/>
      <c r="K92" s="73">
        <v>110</v>
      </c>
      <c r="L92" s="418"/>
      <c r="M92" s="418"/>
      <c r="N92" s="418"/>
    </row>
    <row r="93" spans="1:14">
      <c r="A93" s="287">
        <v>35</v>
      </c>
      <c r="B93" s="109"/>
      <c r="C93" s="232" t="s">
        <v>470</v>
      </c>
      <c r="D93" s="233" t="s">
        <v>234</v>
      </c>
      <c r="E93" s="234" t="s">
        <v>1051</v>
      </c>
      <c r="F93" s="235">
        <v>8.766</v>
      </c>
      <c r="G93" s="235">
        <v>9.0060000000000002</v>
      </c>
      <c r="H93" s="195">
        <f>SUM(G93-F93)</f>
        <v>0.24000000000000021</v>
      </c>
      <c r="I93" s="196">
        <v>6</v>
      </c>
      <c r="J93" s="197"/>
      <c r="K93" s="288">
        <v>1200</v>
      </c>
      <c r="L93" s="435"/>
      <c r="M93" s="330"/>
      <c r="N93" s="418"/>
    </row>
    <row r="94" spans="1:14">
      <c r="A94" s="291"/>
      <c r="B94" s="109"/>
      <c r="C94" s="232" t="s">
        <v>526</v>
      </c>
      <c r="D94" s="233" t="s">
        <v>234</v>
      </c>
      <c r="E94" s="234" t="s">
        <v>1051</v>
      </c>
      <c r="F94" s="235">
        <v>6.4</v>
      </c>
      <c r="G94" s="235">
        <v>7.15</v>
      </c>
      <c r="H94" s="195">
        <f>SUM(G94-F94)</f>
        <v>0.75</v>
      </c>
      <c r="I94" s="196">
        <v>5</v>
      </c>
      <c r="J94" s="197"/>
      <c r="K94" s="288">
        <v>3700</v>
      </c>
      <c r="L94" s="418"/>
      <c r="M94" s="418"/>
      <c r="N94" s="418"/>
    </row>
    <row r="95" spans="1:14">
      <c r="A95" s="291"/>
      <c r="B95" s="109"/>
      <c r="C95" s="232" t="s">
        <v>261</v>
      </c>
      <c r="D95" s="233" t="s">
        <v>234</v>
      </c>
      <c r="E95" s="234" t="s">
        <v>1051</v>
      </c>
      <c r="F95" s="235">
        <v>0</v>
      </c>
      <c r="G95" s="235">
        <v>4.2999999999999997E-2</v>
      </c>
      <c r="H95" s="195">
        <f>SUM(G95-F95)</f>
        <v>4.2999999999999997E-2</v>
      </c>
      <c r="I95" s="196">
        <v>5</v>
      </c>
      <c r="J95" s="197"/>
      <c r="K95" s="288">
        <v>100</v>
      </c>
      <c r="L95" s="418"/>
      <c r="M95" s="418"/>
      <c r="N95" s="418"/>
    </row>
    <row r="96" spans="1:14">
      <c r="A96" s="688"/>
      <c r="B96" s="761" t="s">
        <v>1052</v>
      </c>
      <c r="C96" s="762"/>
      <c r="D96" s="763"/>
      <c r="E96" s="55"/>
      <c r="F96" s="26"/>
      <c r="G96" s="26"/>
      <c r="H96" s="58">
        <v>1.0349999999999999</v>
      </c>
      <c r="I96" s="142"/>
      <c r="J96" s="141"/>
      <c r="K96" s="73">
        <v>5000</v>
      </c>
      <c r="L96" s="418"/>
      <c r="M96" s="418"/>
      <c r="N96" s="418"/>
    </row>
    <row r="97" spans="1:14">
      <c r="A97" s="689">
        <v>36</v>
      </c>
      <c r="B97" s="109"/>
      <c r="C97" s="232" t="s">
        <v>961</v>
      </c>
      <c r="D97" s="233" t="s">
        <v>234</v>
      </c>
      <c r="E97" s="234" t="s">
        <v>1053</v>
      </c>
      <c r="F97" s="235">
        <v>4.3789999999999996</v>
      </c>
      <c r="G97" s="235">
        <v>4.3789999999999996</v>
      </c>
      <c r="H97" s="195">
        <f>SUM(G97-F97)</f>
        <v>0</v>
      </c>
      <c r="I97" s="196">
        <v>6</v>
      </c>
      <c r="J97" s="197"/>
      <c r="K97" s="288">
        <v>1500</v>
      </c>
      <c r="L97" s="435"/>
      <c r="M97" s="330"/>
      <c r="N97" s="418"/>
    </row>
    <row r="98" spans="1:14">
      <c r="A98" s="690"/>
      <c r="B98" s="109"/>
      <c r="C98" s="232" t="s">
        <v>971</v>
      </c>
      <c r="D98" s="233" t="s">
        <v>234</v>
      </c>
      <c r="E98" s="234" t="s">
        <v>1053</v>
      </c>
      <c r="F98" s="235">
        <v>0</v>
      </c>
      <c r="G98" s="235">
        <v>0</v>
      </c>
      <c r="H98" s="195">
        <f>SUM(G98-F98)</f>
        <v>0</v>
      </c>
      <c r="I98" s="196">
        <v>6</v>
      </c>
      <c r="J98" s="197"/>
      <c r="K98" s="288">
        <v>1500</v>
      </c>
      <c r="L98" s="418"/>
      <c r="M98" s="418"/>
      <c r="N98" s="418"/>
    </row>
    <row r="99" spans="1:14">
      <c r="A99" s="690"/>
      <c r="B99" s="761" t="s">
        <v>1054</v>
      </c>
      <c r="C99" s="762"/>
      <c r="D99" s="763"/>
      <c r="E99" s="55"/>
      <c r="F99" s="26"/>
      <c r="G99" s="26"/>
      <c r="H99" s="58">
        <f>H97</f>
        <v>0</v>
      </c>
      <c r="I99" s="142"/>
      <c r="J99" s="141"/>
      <c r="K99" s="73">
        <v>3000</v>
      </c>
      <c r="L99" s="418"/>
      <c r="M99" s="418"/>
      <c r="N99" s="418"/>
    </row>
    <row r="100" spans="1:14">
      <c r="A100" s="287">
        <v>37</v>
      </c>
      <c r="B100" s="109"/>
      <c r="C100" s="232" t="s">
        <v>243</v>
      </c>
      <c r="D100" s="109" t="s">
        <v>234</v>
      </c>
      <c r="E100" s="370" t="s">
        <v>244</v>
      </c>
      <c r="F100" s="235">
        <v>6.7279999999999998</v>
      </c>
      <c r="G100" s="235">
        <v>7.15</v>
      </c>
      <c r="H100" s="195">
        <f>G100-F100</f>
        <v>0.4220000000000006</v>
      </c>
      <c r="I100" s="196">
        <v>5.5</v>
      </c>
      <c r="J100" s="197">
        <v>890</v>
      </c>
      <c r="K100" s="288">
        <f>SUM(H100*I100*J100)</f>
        <v>2065.6900000000028</v>
      </c>
      <c r="L100" s="434"/>
      <c r="M100" s="434"/>
      <c r="N100" s="434"/>
    </row>
    <row r="101" spans="1:14">
      <c r="A101" s="688"/>
      <c r="B101" s="884" t="s">
        <v>758</v>
      </c>
      <c r="C101" s="885"/>
      <c r="D101" s="886"/>
      <c r="E101" s="236"/>
      <c r="F101" s="367"/>
      <c r="G101" s="367"/>
      <c r="H101" s="103">
        <f>H100</f>
        <v>0.4220000000000006</v>
      </c>
      <c r="I101" s="104"/>
      <c r="J101" s="73"/>
      <c r="K101" s="73">
        <f>SUBTOTAL(9,K100)</f>
        <v>2065.6900000000028</v>
      </c>
      <c r="L101" s="434"/>
      <c r="M101" s="434"/>
      <c r="N101" s="434"/>
    </row>
    <row r="102" spans="1:14">
      <c r="A102" s="287">
        <v>38</v>
      </c>
      <c r="B102" s="109"/>
      <c r="C102" s="232" t="s">
        <v>735</v>
      </c>
      <c r="D102" s="109" t="s">
        <v>234</v>
      </c>
      <c r="E102" s="234" t="s">
        <v>736</v>
      </c>
      <c r="F102" s="235">
        <v>3.4369999999999998</v>
      </c>
      <c r="G102" s="235">
        <v>3.9039999999999999</v>
      </c>
      <c r="H102" s="195">
        <f>G102-F102</f>
        <v>0.46700000000000008</v>
      </c>
      <c r="I102" s="196">
        <v>5.7</v>
      </c>
      <c r="J102" s="197">
        <v>890</v>
      </c>
      <c r="K102" s="288">
        <f>SUM(H102*I102*J102)</f>
        <v>2369.0910000000003</v>
      </c>
      <c r="L102" s="435"/>
      <c r="M102" s="330"/>
      <c r="N102" s="434"/>
    </row>
    <row r="103" spans="1:14">
      <c r="A103" s="688"/>
      <c r="B103" s="884" t="s">
        <v>850</v>
      </c>
      <c r="C103" s="885"/>
      <c r="D103" s="886"/>
      <c r="E103" s="236"/>
      <c r="F103" s="367"/>
      <c r="G103" s="367"/>
      <c r="H103" s="103">
        <v>0.46700000000000003</v>
      </c>
      <c r="I103" s="104"/>
      <c r="J103" s="73"/>
      <c r="K103" s="73">
        <f>SUBTOTAL(9,K102)</f>
        <v>2369.0910000000003</v>
      </c>
      <c r="L103" s="434"/>
      <c r="M103" s="434"/>
      <c r="N103" s="434"/>
    </row>
    <row r="104" spans="1:14">
      <c r="A104" s="689">
        <v>39</v>
      </c>
      <c r="B104" s="109"/>
      <c r="C104" s="232" t="s">
        <v>1057</v>
      </c>
      <c r="D104" s="233" t="s">
        <v>234</v>
      </c>
      <c r="E104" s="234" t="s">
        <v>1056</v>
      </c>
      <c r="F104" s="235">
        <v>0.04</v>
      </c>
      <c r="G104" s="235">
        <v>0.153</v>
      </c>
      <c r="H104" s="195">
        <f>SUM(G104-F104)</f>
        <v>0.11299999999999999</v>
      </c>
      <c r="I104" s="196">
        <v>5.5</v>
      </c>
      <c r="J104" s="197"/>
      <c r="K104" s="634">
        <v>400</v>
      </c>
      <c r="L104" s="434"/>
      <c r="M104" s="434"/>
      <c r="N104" s="434"/>
    </row>
    <row r="105" spans="1:14">
      <c r="A105" s="690"/>
      <c r="B105" s="761" t="s">
        <v>1058</v>
      </c>
      <c r="C105" s="762"/>
      <c r="D105" s="763"/>
      <c r="E105" s="55"/>
      <c r="F105" s="26"/>
      <c r="G105" s="26"/>
      <c r="H105" s="58">
        <f>SUM(H104)</f>
        <v>0.11299999999999999</v>
      </c>
      <c r="I105" s="142"/>
      <c r="J105" s="141"/>
      <c r="K105" s="20">
        <f>SUM(K104)</f>
        <v>400</v>
      </c>
      <c r="L105" s="434"/>
      <c r="M105" s="434"/>
      <c r="N105" s="434"/>
    </row>
    <row r="106" spans="1:14">
      <c r="A106" s="689">
        <v>40</v>
      </c>
      <c r="B106" s="109"/>
      <c r="C106" s="232" t="s">
        <v>454</v>
      </c>
      <c r="D106" s="109" t="s">
        <v>234</v>
      </c>
      <c r="E106" s="234" t="s">
        <v>455</v>
      </c>
      <c r="F106" s="235">
        <v>2.8330000000000002</v>
      </c>
      <c r="G106" s="235">
        <v>3.089</v>
      </c>
      <c r="H106" s="195">
        <f>G106-F106</f>
        <v>0.25599999999999978</v>
      </c>
      <c r="I106" s="196">
        <v>5.2</v>
      </c>
      <c r="J106" s="197">
        <v>385</v>
      </c>
      <c r="K106" s="288">
        <f>SUM(H106*I106*J106)</f>
        <v>512.5119999999996</v>
      </c>
      <c r="L106" s="434"/>
      <c r="M106" s="434"/>
      <c r="N106" s="434"/>
    </row>
    <row r="107" spans="1:14">
      <c r="A107" s="690"/>
      <c r="B107" s="799" t="s">
        <v>813</v>
      </c>
      <c r="C107" s="800"/>
      <c r="D107" s="801"/>
      <c r="E107" s="236"/>
      <c r="F107" s="367"/>
      <c r="G107" s="367"/>
      <c r="H107" s="103">
        <f>H106</f>
        <v>0.25599999999999978</v>
      </c>
      <c r="I107" s="104"/>
      <c r="J107" s="73"/>
      <c r="K107" s="73">
        <f>SUBTOTAL(9,K106:K106)</f>
        <v>512.5119999999996</v>
      </c>
      <c r="L107" s="434"/>
      <c r="M107" s="434"/>
      <c r="N107" s="434"/>
    </row>
    <row r="108" spans="1:14" s="458" customFormat="1">
      <c r="A108" s="611"/>
      <c r="B108" s="583"/>
      <c r="C108" s="584"/>
      <c r="D108" s="583"/>
      <c r="E108" s="585"/>
      <c r="F108" s="586"/>
      <c r="G108" s="586"/>
      <c r="H108" s="587"/>
      <c r="I108" s="588"/>
      <c r="J108" s="589"/>
      <c r="K108" s="610"/>
      <c r="L108" s="612"/>
      <c r="M108" s="612"/>
      <c r="N108" s="612"/>
    </row>
    <row r="109" spans="1:14" ht="15.75" thickBot="1">
      <c r="A109" s="913">
        <v>32</v>
      </c>
      <c r="B109" s="914"/>
      <c r="C109" s="914"/>
      <c r="D109" s="914"/>
      <c r="E109" s="914"/>
      <c r="F109" s="914"/>
      <c r="G109" s="914"/>
      <c r="H109" s="914"/>
      <c r="I109" s="914"/>
      <c r="J109" s="914"/>
      <c r="K109" s="914"/>
    </row>
    <row r="110" spans="1:14" ht="36">
      <c r="A110" s="1" t="s">
        <v>164</v>
      </c>
      <c r="B110" s="2" t="s">
        <v>165</v>
      </c>
      <c r="C110" s="3" t="s">
        <v>166</v>
      </c>
      <c r="D110" s="4" t="s">
        <v>167</v>
      </c>
      <c r="E110" s="3" t="s">
        <v>168</v>
      </c>
      <c r="F110" s="777" t="s">
        <v>169</v>
      </c>
      <c r="G110" s="778"/>
      <c r="H110" s="22" t="s">
        <v>170</v>
      </c>
      <c r="I110" s="5" t="s">
        <v>171</v>
      </c>
      <c r="J110" s="6" t="s">
        <v>172</v>
      </c>
      <c r="K110" s="44" t="s">
        <v>173</v>
      </c>
    </row>
    <row r="111" spans="1:14" ht="15.75" thickBot="1">
      <c r="A111" s="7" t="s">
        <v>174</v>
      </c>
      <c r="B111" s="8"/>
      <c r="C111" s="12"/>
      <c r="D111" s="10"/>
      <c r="E111" s="9"/>
      <c r="F111" s="23" t="s">
        <v>175</v>
      </c>
      <c r="G111" s="24" t="s">
        <v>176</v>
      </c>
      <c r="H111" s="25" t="s">
        <v>177</v>
      </c>
      <c r="I111" s="11" t="s">
        <v>178</v>
      </c>
      <c r="J111" s="13" t="s">
        <v>179</v>
      </c>
      <c r="K111" s="45" t="s">
        <v>180</v>
      </c>
    </row>
    <row r="112" spans="1:14" ht="3.95" customHeight="1">
      <c r="A112" s="226"/>
    </row>
    <row r="113" spans="1:13">
      <c r="A113" s="601">
        <v>41</v>
      </c>
      <c r="B113" s="109"/>
      <c r="C113" s="232" t="s">
        <v>978</v>
      </c>
      <c r="D113" s="109" t="s">
        <v>234</v>
      </c>
      <c r="E113" s="234" t="s">
        <v>1082</v>
      </c>
      <c r="F113" s="235">
        <v>7.9089999999999998</v>
      </c>
      <c r="G113" s="235">
        <v>8.1489999999999991</v>
      </c>
      <c r="H113" s="195">
        <f>G113-F113</f>
        <v>0.23999999999999932</v>
      </c>
      <c r="I113" s="196">
        <v>7</v>
      </c>
      <c r="J113" s="197"/>
      <c r="K113" s="288">
        <v>3500</v>
      </c>
    </row>
    <row r="114" spans="1:13">
      <c r="A114" s="603"/>
      <c r="B114" s="884" t="s">
        <v>979</v>
      </c>
      <c r="C114" s="911"/>
      <c r="D114" s="912"/>
      <c r="E114" s="236"/>
      <c r="F114" s="367"/>
      <c r="G114" s="367"/>
      <c r="H114" s="103">
        <v>0.24</v>
      </c>
      <c r="I114" s="104"/>
      <c r="J114" s="73"/>
      <c r="K114" s="73">
        <f>SUBTOTAL(9,K113)</f>
        <v>3500</v>
      </c>
    </row>
    <row r="115" spans="1:13">
      <c r="A115" s="613"/>
      <c r="B115" s="621"/>
      <c r="C115" s="596"/>
      <c r="D115" s="596"/>
      <c r="E115" s="614"/>
      <c r="F115" s="615"/>
      <c r="G115" s="615"/>
      <c r="H115" s="616"/>
      <c r="I115" s="617"/>
      <c r="J115" s="608"/>
      <c r="K115" s="608"/>
    </row>
    <row r="116" spans="1:13">
      <c r="A116" s="622" t="s">
        <v>875</v>
      </c>
    </row>
    <row r="117" spans="1:13">
      <c r="A117" s="99">
        <v>42</v>
      </c>
      <c r="B117" s="78"/>
      <c r="C117" s="77" t="s">
        <v>215</v>
      </c>
      <c r="D117" s="78" t="s">
        <v>187</v>
      </c>
      <c r="E117" s="85" t="s">
        <v>216</v>
      </c>
      <c r="F117" s="80">
        <v>1.5149999999999999</v>
      </c>
      <c r="G117" s="80">
        <v>2.3559999999999999</v>
      </c>
      <c r="H117" s="80">
        <v>0.84099999999999997</v>
      </c>
      <c r="I117" s="81">
        <v>5.7</v>
      </c>
      <c r="J117" s="82">
        <v>400</v>
      </c>
      <c r="K117" s="19">
        <f>SUM(H117*I117*J117*1.21)</f>
        <v>2320.1507999999999</v>
      </c>
    </row>
    <row r="118" spans="1:13">
      <c r="A118" s="84"/>
      <c r="B118" s="761" t="s">
        <v>217</v>
      </c>
      <c r="C118" s="762"/>
      <c r="D118" s="763"/>
      <c r="E118" s="87"/>
      <c r="F118" s="88"/>
      <c r="G118" s="88"/>
      <c r="H118" s="86">
        <f>SUBTOTAL(9,H117:H117)</f>
        <v>0.84099999999999997</v>
      </c>
      <c r="I118" s="89"/>
      <c r="J118" s="90"/>
      <c r="K118" s="20">
        <f>SUBTOTAL(9,K117:K117)</f>
        <v>2320.1507999999999</v>
      </c>
    </row>
    <row r="119" spans="1:13">
      <c r="A119" s="100">
        <v>43</v>
      </c>
      <c r="B119" s="78"/>
      <c r="C119" s="77" t="s">
        <v>225</v>
      </c>
      <c r="D119" s="78" t="s">
        <v>187</v>
      </c>
      <c r="E119" s="85" t="s">
        <v>853</v>
      </c>
      <c r="F119" s="80">
        <v>0.59899999999999998</v>
      </c>
      <c r="G119" s="80">
        <v>1.143</v>
      </c>
      <c r="H119" s="80">
        <v>0.54400000000000004</v>
      </c>
      <c r="I119" s="81">
        <v>4.2</v>
      </c>
      <c r="J119" s="82">
        <v>550</v>
      </c>
      <c r="K119" s="19">
        <f>SUM(H119*I119*J119*1.21)</f>
        <v>1520.5344</v>
      </c>
      <c r="L119" s="438"/>
      <c r="M119" s="438"/>
    </row>
    <row r="120" spans="1:13">
      <c r="A120" s="84"/>
      <c r="B120" s="761" t="s">
        <v>227</v>
      </c>
      <c r="C120" s="762"/>
      <c r="D120" s="763"/>
      <c r="E120" s="87"/>
      <c r="F120" s="88"/>
      <c r="G120" s="88"/>
      <c r="H120" s="86">
        <f>SUBTOTAL(9,H119:H119)</f>
        <v>0.54400000000000004</v>
      </c>
      <c r="I120" s="89"/>
      <c r="J120" s="90"/>
      <c r="K120" s="20">
        <f>SUBTOTAL(9,K119:K119)</f>
        <v>1520.5344</v>
      </c>
      <c r="L120" s="438"/>
      <c r="M120" s="438"/>
    </row>
    <row r="121" spans="1:13">
      <c r="A121" s="100">
        <v>44</v>
      </c>
      <c r="B121" s="414"/>
      <c r="C121" s="415" t="s">
        <v>502</v>
      </c>
      <c r="D121" s="414" t="s">
        <v>187</v>
      </c>
      <c r="E121" s="79" t="s">
        <v>854</v>
      </c>
      <c r="F121" s="80">
        <v>7.4080000000000004</v>
      </c>
      <c r="G121" s="80">
        <v>8.125</v>
      </c>
      <c r="H121" s="80">
        <v>0.71699999999999964</v>
      </c>
      <c r="I121" s="81">
        <v>5.5</v>
      </c>
      <c r="J121" s="82">
        <v>550</v>
      </c>
      <c r="K121" s="19">
        <f>SUM(H121*I121*J121*1.21)</f>
        <v>2624.3992499999986</v>
      </c>
    </row>
    <row r="122" spans="1:13">
      <c r="A122" s="100"/>
      <c r="B122" s="414"/>
      <c r="C122" s="415" t="s">
        <v>502</v>
      </c>
      <c r="D122" s="414" t="s">
        <v>187</v>
      </c>
      <c r="E122" s="79" t="s">
        <v>854</v>
      </c>
      <c r="F122" s="80">
        <v>8.125</v>
      </c>
      <c r="G122" s="80">
        <v>8.3409999999999993</v>
      </c>
      <c r="H122" s="80">
        <v>0.2159999999999993</v>
      </c>
      <c r="I122" s="81">
        <v>4.5</v>
      </c>
      <c r="J122" s="82">
        <v>270</v>
      </c>
      <c r="K122" s="19">
        <f>SUM(H122*I122*J122*1.21)</f>
        <v>317.55239999999895</v>
      </c>
    </row>
    <row r="123" spans="1:13">
      <c r="A123" s="84"/>
      <c r="B123" s="908" t="s">
        <v>504</v>
      </c>
      <c r="C123" s="909"/>
      <c r="D123" s="910"/>
      <c r="E123" s="149"/>
      <c r="F123" s="88"/>
      <c r="G123" s="88"/>
      <c r="H123" s="86">
        <f>SUM(H121:H122)</f>
        <v>0.93299999999999894</v>
      </c>
      <c r="I123" s="89"/>
      <c r="J123" s="90"/>
      <c r="K123" s="20">
        <f>SUM(K121:K122)</f>
        <v>2941.9516499999977</v>
      </c>
      <c r="L123" s="438"/>
      <c r="M123" s="438"/>
    </row>
    <row r="124" spans="1:13">
      <c r="A124" s="915"/>
      <c r="B124" s="78"/>
      <c r="C124" s="77">
        <v>12841</v>
      </c>
      <c r="D124" s="419" t="s">
        <v>187</v>
      </c>
      <c r="E124" s="85" t="s">
        <v>897</v>
      </c>
      <c r="F124" s="80">
        <v>0.95</v>
      </c>
      <c r="G124" s="80">
        <v>2</v>
      </c>
      <c r="H124" s="80">
        <v>1.05</v>
      </c>
      <c r="I124" s="81">
        <v>5.4</v>
      </c>
      <c r="J124" s="82">
        <v>550</v>
      </c>
      <c r="K124" s="19">
        <f>SUM(H124*I124*J124*1.21)</f>
        <v>3773.3850000000002</v>
      </c>
    </row>
    <row r="125" spans="1:13">
      <c r="A125" s="916"/>
      <c r="B125" s="761" t="s">
        <v>504</v>
      </c>
      <c r="C125" s="762"/>
      <c r="D125" s="763"/>
      <c r="E125" s="149"/>
      <c r="F125" s="88"/>
      <c r="G125" s="88"/>
      <c r="H125" s="86">
        <f>SUBTOTAL(9,H124:H124)</f>
        <v>1.05</v>
      </c>
      <c r="I125" s="89"/>
      <c r="J125" s="90"/>
      <c r="K125" s="20">
        <f>SUM(K124)</f>
        <v>3773.3850000000002</v>
      </c>
      <c r="L125" s="438"/>
      <c r="M125" s="438"/>
    </row>
    <row r="126" spans="1:13">
      <c r="A126" s="459"/>
      <c r="B126" s="150"/>
      <c r="C126" s="150"/>
      <c r="D126" s="150"/>
      <c r="E126" s="98"/>
      <c r="F126" s="154"/>
      <c r="G126" s="154"/>
      <c r="H126" s="215"/>
      <c r="I126" s="155"/>
      <c r="J126" s="156"/>
      <c r="K126" s="115"/>
      <c r="L126" s="438"/>
      <c r="M126" s="438"/>
    </row>
    <row r="127" spans="1:13">
      <c r="A127" s="292" t="s">
        <v>876</v>
      </c>
      <c r="B127" s="416"/>
      <c r="C127" s="416"/>
      <c r="D127" s="416"/>
      <c r="E127" s="98"/>
      <c r="F127" s="154"/>
      <c r="G127" s="154"/>
      <c r="H127" s="215"/>
      <c r="I127" s="155"/>
      <c r="J127" s="156"/>
      <c r="K127" s="115"/>
    </row>
    <row r="128" spans="1:13">
      <c r="A128" s="62">
        <v>45</v>
      </c>
      <c r="B128" s="417"/>
      <c r="C128" s="413" t="s">
        <v>241</v>
      </c>
      <c r="D128" s="412" t="s">
        <v>194</v>
      </c>
      <c r="E128" s="227" t="s">
        <v>855</v>
      </c>
      <c r="F128" s="65">
        <v>4.9000000000000004</v>
      </c>
      <c r="G128" s="65">
        <v>5.1180000000000003</v>
      </c>
      <c r="H128" s="35">
        <f>G128-F128</f>
        <v>0.21799999999999997</v>
      </c>
      <c r="I128" s="134">
        <v>5.2</v>
      </c>
      <c r="J128" s="37">
        <v>750</v>
      </c>
      <c r="K128" s="19">
        <f>SUM(H128*I128*J128)</f>
        <v>850.19999999999993</v>
      </c>
    </row>
    <row r="129" spans="1:13">
      <c r="A129" s="238"/>
      <c r="B129" s="892" t="s">
        <v>242</v>
      </c>
      <c r="C129" s="893"/>
      <c r="D129" s="894"/>
      <c r="E129" s="64"/>
      <c r="F129" s="65"/>
      <c r="G129" s="65"/>
      <c r="H129" s="38">
        <f>SUM(H128:H128)</f>
        <v>0.21799999999999997</v>
      </c>
      <c r="I129" s="39"/>
      <c r="J129" s="40"/>
      <c r="K129" s="20">
        <f>SUM(K128:K128)</f>
        <v>850.19999999999993</v>
      </c>
    </row>
    <row r="130" spans="1:13">
      <c r="A130" s="62">
        <v>46</v>
      </c>
      <c r="B130" s="417"/>
      <c r="C130" s="413" t="s">
        <v>274</v>
      </c>
      <c r="D130" s="412" t="s">
        <v>194</v>
      </c>
      <c r="E130" s="227" t="s">
        <v>856</v>
      </c>
      <c r="F130" s="65">
        <v>9.9</v>
      </c>
      <c r="G130" s="65">
        <v>10.6</v>
      </c>
      <c r="H130" s="35">
        <f>G130-F130</f>
        <v>0.69999999999999929</v>
      </c>
      <c r="I130" s="134">
        <v>6.2</v>
      </c>
      <c r="J130" s="37">
        <v>750</v>
      </c>
      <c r="K130" s="19">
        <f>SUM(H130*I130*J130)</f>
        <v>3254.9999999999964</v>
      </c>
    </row>
    <row r="131" spans="1:13">
      <c r="A131" s="239"/>
      <c r="B131" s="893" t="s">
        <v>275</v>
      </c>
      <c r="C131" s="900"/>
      <c r="D131" s="901"/>
      <c r="E131" s="64"/>
      <c r="F131" s="65"/>
      <c r="G131" s="65"/>
      <c r="H131" s="38">
        <f>SUM(H130)</f>
        <v>0.69999999999999929</v>
      </c>
      <c r="I131" s="39"/>
      <c r="J131" s="40"/>
      <c r="K131" s="20">
        <f>SUM(K130)</f>
        <v>3254.9999999999964</v>
      </c>
    </row>
    <row r="132" spans="1:13">
      <c r="A132" s="62">
        <v>47</v>
      </c>
      <c r="B132" s="60"/>
      <c r="C132" s="34" t="s">
        <v>289</v>
      </c>
      <c r="D132" s="14" t="s">
        <v>194</v>
      </c>
      <c r="E132" s="230" t="s">
        <v>857</v>
      </c>
      <c r="F132" s="65">
        <v>3.91</v>
      </c>
      <c r="G132" s="65">
        <v>4.84</v>
      </c>
      <c r="H132" s="35">
        <f>G132-F132</f>
        <v>0.92999999999999972</v>
      </c>
      <c r="I132" s="134">
        <v>5.2</v>
      </c>
      <c r="J132" s="37">
        <v>750</v>
      </c>
      <c r="K132" s="19">
        <f>SUM(H132*I132*J132)</f>
        <v>3626.9999999999991</v>
      </c>
      <c r="L132" s="438"/>
      <c r="M132" s="438"/>
    </row>
    <row r="133" spans="1:13">
      <c r="A133" s="239"/>
      <c r="B133" s="797" t="s">
        <v>290</v>
      </c>
      <c r="C133" s="775"/>
      <c r="D133" s="776"/>
      <c r="E133" s="64"/>
      <c r="F133" s="65"/>
      <c r="G133" s="65"/>
      <c r="H133" s="38">
        <f>SUM(H132)</f>
        <v>0.92999999999999972</v>
      </c>
      <c r="I133" s="39"/>
      <c r="J133" s="40"/>
      <c r="K133" s="20">
        <f>SUM(K132)</f>
        <v>3626.9999999999991</v>
      </c>
      <c r="L133" s="418"/>
      <c r="M133" s="418"/>
    </row>
    <row r="134" spans="1:13">
      <c r="A134" s="62">
        <v>48</v>
      </c>
      <c r="B134" s="60"/>
      <c r="C134" s="34" t="s">
        <v>604</v>
      </c>
      <c r="D134" s="14" t="s">
        <v>194</v>
      </c>
      <c r="E134" s="240" t="s">
        <v>605</v>
      </c>
      <c r="F134" s="65">
        <v>0.97299999999999998</v>
      </c>
      <c r="G134" s="65">
        <v>1.94</v>
      </c>
      <c r="H134" s="35">
        <f>G134-F134</f>
        <v>0.96699999999999997</v>
      </c>
      <c r="I134" s="134">
        <v>5.2</v>
      </c>
      <c r="J134" s="37">
        <v>750</v>
      </c>
      <c r="K134" s="19">
        <f>SUM(H134*I134*J134)</f>
        <v>3771.3</v>
      </c>
    </row>
    <row r="135" spans="1:13">
      <c r="A135" s="239"/>
      <c r="B135" s="797" t="s">
        <v>606</v>
      </c>
      <c r="C135" s="905"/>
      <c r="D135" s="906"/>
      <c r="E135" s="64"/>
      <c r="F135" s="65"/>
      <c r="G135" s="65"/>
      <c r="H135" s="38">
        <f>SUM(H134)</f>
        <v>0.96699999999999997</v>
      </c>
      <c r="I135" s="39"/>
      <c r="J135" s="40"/>
      <c r="K135" s="20">
        <f>SUM(K134)</f>
        <v>3771.3</v>
      </c>
    </row>
    <row r="136" spans="1:13">
      <c r="A136" s="618"/>
      <c r="B136" s="618"/>
      <c r="C136" s="619"/>
      <c r="D136" s="619"/>
      <c r="E136" s="411"/>
      <c r="F136" s="312"/>
      <c r="G136" s="312"/>
      <c r="H136" s="323"/>
      <c r="I136" s="620"/>
      <c r="J136" s="538"/>
      <c r="K136" s="57"/>
    </row>
    <row r="137" spans="1:13">
      <c r="A137" s="622" t="s">
        <v>877</v>
      </c>
    </row>
    <row r="138" spans="1:13">
      <c r="A138" s="62">
        <v>49</v>
      </c>
      <c r="B138" s="14"/>
      <c r="C138" s="34" t="s">
        <v>862</v>
      </c>
      <c r="D138" s="15" t="s">
        <v>199</v>
      </c>
      <c r="E138" s="64" t="s">
        <v>863</v>
      </c>
      <c r="F138" s="65">
        <v>15.709</v>
      </c>
      <c r="G138" s="65">
        <v>15.808999999999999</v>
      </c>
      <c r="H138" s="17">
        <f>G138-F138</f>
        <v>9.9999999999999645E-2</v>
      </c>
      <c r="I138" s="61">
        <v>8</v>
      </c>
      <c r="J138" s="18">
        <v>500</v>
      </c>
      <c r="K138" s="19">
        <f>SUM(H138*I138*J138)</f>
        <v>399.99999999999858</v>
      </c>
    </row>
    <row r="139" spans="1:13">
      <c r="A139" s="63"/>
      <c r="B139" s="14"/>
      <c r="C139" s="704" t="s">
        <v>66</v>
      </c>
      <c r="D139" s="15"/>
      <c r="E139" s="346"/>
      <c r="F139" s="65"/>
      <c r="G139" s="65"/>
      <c r="H139" s="21">
        <f>SUM(H138)</f>
        <v>9.9999999999999645E-2</v>
      </c>
      <c r="I139" s="61"/>
      <c r="J139" s="18"/>
      <c r="K139" s="20">
        <f>SUM(K138)</f>
        <v>399.99999999999858</v>
      </c>
    </row>
    <row r="140" spans="1:13">
      <c r="A140" s="62">
        <v>50</v>
      </c>
      <c r="B140" s="14"/>
      <c r="C140" s="34" t="s">
        <v>858</v>
      </c>
      <c r="D140" s="15" t="s">
        <v>199</v>
      </c>
      <c r="E140" s="227" t="s">
        <v>859</v>
      </c>
      <c r="F140" s="65">
        <v>6.4210000000000003</v>
      </c>
      <c r="G140" s="65">
        <v>7.2359999999999998</v>
      </c>
      <c r="H140" s="17">
        <f>G140-F140</f>
        <v>0.8149999999999995</v>
      </c>
      <c r="I140" s="61">
        <v>6</v>
      </c>
      <c r="J140" s="18">
        <v>2500</v>
      </c>
      <c r="K140" s="19">
        <f>SUM(H140*I140*J140)</f>
        <v>12224.999999999993</v>
      </c>
    </row>
    <row r="141" spans="1:13">
      <c r="A141" s="63"/>
      <c r="B141" s="14"/>
      <c r="C141" s="704" t="s">
        <v>860</v>
      </c>
      <c r="D141" s="15"/>
      <c r="E141" s="346"/>
      <c r="F141" s="65"/>
      <c r="G141" s="65"/>
      <c r="H141" s="21">
        <f>SUM(H140:H140)</f>
        <v>0.8149999999999995</v>
      </c>
      <c r="I141" s="61"/>
      <c r="J141" s="18"/>
      <c r="K141" s="20">
        <f>SUM(K140:K140)</f>
        <v>12224.999999999993</v>
      </c>
    </row>
    <row r="142" spans="1:13">
      <c r="A142" s="62">
        <v>51</v>
      </c>
      <c r="B142" s="14"/>
      <c r="C142" s="34" t="s">
        <v>367</v>
      </c>
      <c r="D142" s="15" t="s">
        <v>199</v>
      </c>
      <c r="E142" s="64" t="s">
        <v>861</v>
      </c>
      <c r="F142" s="65">
        <v>3.24</v>
      </c>
      <c r="G142" s="65">
        <v>3.42</v>
      </c>
      <c r="H142" s="17">
        <f>G142-F142</f>
        <v>0.17999999999999972</v>
      </c>
      <c r="I142" s="61">
        <v>6.5</v>
      </c>
      <c r="J142" s="18">
        <v>1200</v>
      </c>
      <c r="K142" s="19">
        <f>SUM(H142*I142*J142)</f>
        <v>1403.9999999999977</v>
      </c>
    </row>
    <row r="143" spans="1:13">
      <c r="A143" s="63"/>
      <c r="B143" s="14"/>
      <c r="C143" s="34"/>
      <c r="D143" s="15"/>
      <c r="E143" s="117"/>
      <c r="F143" s="65"/>
      <c r="G143" s="65"/>
      <c r="H143" s="69">
        <v>0.18</v>
      </c>
      <c r="I143" s="70"/>
      <c r="J143" s="28"/>
      <c r="K143" s="20">
        <v>1404</v>
      </c>
    </row>
    <row r="144" spans="1:13" s="458" customFormat="1">
      <c r="A144" s="472"/>
      <c r="B144" s="472"/>
      <c r="C144" s="460"/>
      <c r="D144" s="309"/>
      <c r="E144" s="461"/>
      <c r="F144" s="302"/>
      <c r="G144" s="302"/>
      <c r="H144" s="462"/>
      <c r="I144" s="310"/>
      <c r="J144" s="311"/>
      <c r="K144" s="115"/>
    </row>
    <row r="145" spans="1:11" ht="15.75" thickBot="1">
      <c r="A145" s="782">
        <v>33</v>
      </c>
      <c r="B145" s="866"/>
      <c r="C145" s="866"/>
      <c r="D145" s="866"/>
      <c r="E145" s="866"/>
      <c r="F145" s="866"/>
      <c r="G145" s="866"/>
      <c r="H145" s="866"/>
      <c r="I145" s="866"/>
      <c r="J145" s="866"/>
      <c r="K145" s="866"/>
    </row>
    <row r="146" spans="1:11" ht="36">
      <c r="A146" s="1" t="s">
        <v>164</v>
      </c>
      <c r="B146" s="2" t="s">
        <v>165</v>
      </c>
      <c r="C146" s="3" t="s">
        <v>166</v>
      </c>
      <c r="D146" s="4" t="s">
        <v>167</v>
      </c>
      <c r="E146" s="3" t="s">
        <v>168</v>
      </c>
      <c r="F146" s="777" t="s">
        <v>169</v>
      </c>
      <c r="G146" s="778"/>
      <c r="H146" s="22" t="s">
        <v>170</v>
      </c>
      <c r="I146" s="5" t="s">
        <v>171</v>
      </c>
      <c r="J146" s="6" t="s">
        <v>172</v>
      </c>
      <c r="K146" s="44" t="s">
        <v>173</v>
      </c>
    </row>
    <row r="147" spans="1:11" ht="15.75" thickBot="1">
      <c r="A147" s="7" t="s">
        <v>174</v>
      </c>
      <c r="B147" s="8"/>
      <c r="C147" s="12"/>
      <c r="D147" s="10"/>
      <c r="E147" s="9"/>
      <c r="F147" s="23" t="s">
        <v>175</v>
      </c>
      <c r="G147" s="24" t="s">
        <v>176</v>
      </c>
      <c r="H147" s="25" t="s">
        <v>177</v>
      </c>
      <c r="I147" s="11" t="s">
        <v>178</v>
      </c>
      <c r="J147" s="13" t="s">
        <v>179</v>
      </c>
      <c r="K147" s="45" t="s">
        <v>180</v>
      </c>
    </row>
    <row r="148" spans="1:11" ht="3.95" customHeight="1">
      <c r="A148" s="226"/>
    </row>
    <row r="149" spans="1:11">
      <c r="A149" s="62">
        <v>52</v>
      </c>
      <c r="B149" s="14"/>
      <c r="C149" s="34" t="s">
        <v>438</v>
      </c>
      <c r="D149" s="15" t="s">
        <v>199</v>
      </c>
      <c r="E149" s="64" t="s">
        <v>861</v>
      </c>
      <c r="F149" s="65">
        <v>0.77900000000000003</v>
      </c>
      <c r="G149" s="65">
        <v>0.94899999999999995</v>
      </c>
      <c r="H149" s="17">
        <f>G149-F149</f>
        <v>0.16999999999999993</v>
      </c>
      <c r="I149" s="61">
        <v>6.5</v>
      </c>
      <c r="J149" s="18">
        <v>1200</v>
      </c>
      <c r="K149" s="19">
        <f>SUM(H149*I149*J149)</f>
        <v>1325.9999999999995</v>
      </c>
    </row>
    <row r="150" spans="1:11">
      <c r="A150" s="63"/>
      <c r="B150" s="14"/>
      <c r="C150" s="704" t="s">
        <v>440</v>
      </c>
      <c r="D150" s="15"/>
      <c r="E150" s="346"/>
      <c r="F150" s="65"/>
      <c r="G150" s="65"/>
      <c r="H150" s="21">
        <f>SUM(H147:H149)</f>
        <v>0.16999999999999993</v>
      </c>
      <c r="I150" s="61"/>
      <c r="J150" s="18"/>
      <c r="K150" s="20">
        <f>SUM(K147:K149)</f>
        <v>1325.9999999999995</v>
      </c>
    </row>
    <row r="151" spans="1:11">
      <c r="A151" s="734"/>
      <c r="B151" s="734"/>
      <c r="C151" s="736"/>
      <c r="D151" s="309"/>
      <c r="E151" s="737"/>
      <c r="F151" s="302"/>
      <c r="G151" s="302"/>
      <c r="H151" s="462"/>
      <c r="I151" s="310"/>
      <c r="J151" s="311"/>
      <c r="K151" s="115"/>
    </row>
    <row r="152" spans="1:11">
      <c r="A152" s="622" t="s">
        <v>878</v>
      </c>
      <c r="B152" s="738"/>
      <c r="C152" s="738"/>
      <c r="D152" s="738"/>
      <c r="E152" s="738"/>
      <c r="F152" s="738"/>
      <c r="G152" s="738"/>
      <c r="H152" s="738"/>
      <c r="I152" s="738"/>
      <c r="J152" s="738"/>
      <c r="K152" s="738"/>
    </row>
    <row r="153" spans="1:11">
      <c r="A153" s="62">
        <v>53</v>
      </c>
      <c r="B153" s="241"/>
      <c r="C153" s="110" t="s">
        <v>761</v>
      </c>
      <c r="D153" s="241" t="s">
        <v>231</v>
      </c>
      <c r="E153" s="144" t="s">
        <v>864</v>
      </c>
      <c r="F153" s="242">
        <v>1.0589999999999999</v>
      </c>
      <c r="G153" s="65">
        <v>1.409</v>
      </c>
      <c r="H153" s="35">
        <f>G153-F153</f>
        <v>0.35000000000000009</v>
      </c>
      <c r="I153" s="134">
        <v>5.0608017817371937</v>
      </c>
      <c r="J153" s="37">
        <v>750</v>
      </c>
      <c r="K153" s="19">
        <f>SUM(H153*I153*J153)</f>
        <v>1328.4604677060138</v>
      </c>
    </row>
    <row r="154" spans="1:11">
      <c r="A154" s="63"/>
      <c r="B154" s="761" t="s">
        <v>250</v>
      </c>
      <c r="C154" s="762"/>
      <c r="D154" s="763"/>
      <c r="E154" s="243"/>
      <c r="F154" s="244"/>
      <c r="G154" s="68"/>
      <c r="H154" s="38">
        <f>SUBTOTAL(9,H153:H153)</f>
        <v>0.35000000000000009</v>
      </c>
      <c r="I154" s="135"/>
      <c r="J154" s="40"/>
      <c r="K154" s="20">
        <f>SUBTOTAL(9,K153:K153)</f>
        <v>1328.4604677060138</v>
      </c>
    </row>
    <row r="155" spans="1:11">
      <c r="A155" s="245">
        <v>54</v>
      </c>
      <c r="B155" s="246"/>
      <c r="C155" s="247" t="s">
        <v>769</v>
      </c>
      <c r="D155" s="247" t="s">
        <v>231</v>
      </c>
      <c r="E155" s="248" t="s">
        <v>865</v>
      </c>
      <c r="F155" s="65">
        <v>3.073</v>
      </c>
      <c r="G155" s="65">
        <v>3.7639999999999998</v>
      </c>
      <c r="H155" s="249">
        <f>G155-F155</f>
        <v>0.69099999999999984</v>
      </c>
      <c r="I155" s="61">
        <v>5</v>
      </c>
      <c r="J155" s="250">
        <v>750</v>
      </c>
      <c r="K155" s="19">
        <f>SUM(H155*I155*J155)</f>
        <v>2591.2499999999995</v>
      </c>
    </row>
    <row r="156" spans="1:11">
      <c r="A156" s="251"/>
      <c r="B156" s="761" t="s">
        <v>286</v>
      </c>
      <c r="C156" s="762"/>
      <c r="D156" s="763"/>
      <c r="E156" s="252"/>
      <c r="F156" s="242"/>
      <c r="G156" s="65"/>
      <c r="H156" s="69">
        <v>0.69099999999999995</v>
      </c>
      <c r="I156" s="70"/>
      <c r="J156" s="28"/>
      <c r="K156" s="20">
        <v>2591</v>
      </c>
    </row>
    <row r="157" spans="1:11">
      <c r="A157" s="62">
        <v>55</v>
      </c>
      <c r="B157" s="241"/>
      <c r="C157" s="145" t="s">
        <v>778</v>
      </c>
      <c r="D157" s="241" t="s">
        <v>231</v>
      </c>
      <c r="E157" s="253" t="s">
        <v>866</v>
      </c>
      <c r="F157" s="242">
        <v>2.9159999999999999</v>
      </c>
      <c r="G157" s="65">
        <v>3.5950000000000002</v>
      </c>
      <c r="H157" s="35">
        <f>G157-F157</f>
        <v>0.67900000000000027</v>
      </c>
      <c r="I157" s="134">
        <v>4</v>
      </c>
      <c r="J157" s="37">
        <v>450</v>
      </c>
      <c r="K157" s="19">
        <f>SUM(H157*I157*J157)</f>
        <v>1222.2000000000005</v>
      </c>
    </row>
    <row r="158" spans="1:11">
      <c r="A158" s="71"/>
      <c r="B158" s="254"/>
      <c r="C158" s="110" t="s">
        <v>778</v>
      </c>
      <c r="D158" s="254" t="s">
        <v>231</v>
      </c>
      <c r="E158" s="255" t="s">
        <v>866</v>
      </c>
      <c r="F158" s="242">
        <v>3.5950000000000002</v>
      </c>
      <c r="G158" s="65">
        <v>3.7450000000000001</v>
      </c>
      <c r="H158" s="35">
        <f>G158-F158</f>
        <v>0.14999999999999991</v>
      </c>
      <c r="I158" s="134">
        <v>4</v>
      </c>
      <c r="J158" s="37">
        <v>750</v>
      </c>
      <c r="K158" s="19">
        <f>SUM(H158*I158*J158)</f>
        <v>449.99999999999972</v>
      </c>
    </row>
    <row r="159" spans="1:11">
      <c r="A159" s="63"/>
      <c r="B159" s="761" t="s">
        <v>326</v>
      </c>
      <c r="C159" s="762"/>
      <c r="D159" s="763"/>
      <c r="E159" s="256"/>
      <c r="F159" s="242"/>
      <c r="G159" s="65"/>
      <c r="H159" s="69">
        <f>H157+H158</f>
        <v>0.82900000000000018</v>
      </c>
      <c r="I159" s="70"/>
      <c r="J159" s="28"/>
      <c r="K159" s="20">
        <f>K157+K158</f>
        <v>1672.2000000000003</v>
      </c>
    </row>
    <row r="160" spans="1:11">
      <c r="A160" s="145">
        <v>56</v>
      </c>
      <c r="B160" s="110"/>
      <c r="C160" s="257" t="s">
        <v>871</v>
      </c>
      <c r="D160" s="257" t="s">
        <v>231</v>
      </c>
      <c r="E160" s="253" t="s">
        <v>867</v>
      </c>
      <c r="F160" s="258">
        <v>1.1000000000000001</v>
      </c>
      <c r="G160" s="65">
        <v>1.38</v>
      </c>
      <c r="H160" s="17">
        <f>G160-F160</f>
        <v>0.2799999999999998</v>
      </c>
      <c r="I160" s="61">
        <v>5.2</v>
      </c>
      <c r="J160" s="18">
        <v>750</v>
      </c>
      <c r="K160" s="19">
        <f>SUM(H160*I160*J160)</f>
        <v>1091.9999999999993</v>
      </c>
    </row>
    <row r="161" spans="1:13">
      <c r="A161" s="685"/>
      <c r="B161" s="110"/>
      <c r="C161" s="247" t="s">
        <v>871</v>
      </c>
      <c r="D161" s="247" t="s">
        <v>231</v>
      </c>
      <c r="E161" s="253" t="s">
        <v>867</v>
      </c>
      <c r="F161" s="258">
        <v>1.38</v>
      </c>
      <c r="G161" s="65">
        <v>1.524</v>
      </c>
      <c r="H161" s="17">
        <f>G161-F161</f>
        <v>0.14400000000000013</v>
      </c>
      <c r="I161" s="61">
        <v>5.1003389830508468</v>
      </c>
      <c r="J161" s="18">
        <v>450</v>
      </c>
      <c r="K161" s="19">
        <f>SUM(H161*I161*J161)</f>
        <v>330.50196610169513</v>
      </c>
    </row>
    <row r="162" spans="1:13">
      <c r="A162" s="685"/>
      <c r="B162" s="761" t="s">
        <v>868</v>
      </c>
      <c r="C162" s="762"/>
      <c r="D162" s="763"/>
      <c r="E162" s="256"/>
      <c r="F162" s="258"/>
      <c r="G162" s="65"/>
      <c r="H162" s="69">
        <f>H160+H161</f>
        <v>0.42399999999999993</v>
      </c>
      <c r="I162" s="70"/>
      <c r="J162" s="28"/>
      <c r="K162" s="20">
        <f>K160+K161</f>
        <v>1422.5019661016945</v>
      </c>
    </row>
    <row r="163" spans="1:13">
      <c r="A163" s="145">
        <v>57</v>
      </c>
      <c r="B163" s="110"/>
      <c r="C163" s="110" t="s">
        <v>872</v>
      </c>
      <c r="D163" s="110" t="s">
        <v>231</v>
      </c>
      <c r="E163" s="259" t="s">
        <v>869</v>
      </c>
      <c r="F163" s="65">
        <v>1.038</v>
      </c>
      <c r="G163" s="65">
        <v>1.7370000000000001</v>
      </c>
      <c r="H163" s="249">
        <f>G163-F163</f>
        <v>0.69900000000000007</v>
      </c>
      <c r="I163" s="61">
        <v>4.9567901234567904</v>
      </c>
      <c r="J163" s="250">
        <v>450</v>
      </c>
      <c r="K163" s="19">
        <f>SUM(H163*I163*J163)</f>
        <v>1559.1583333333335</v>
      </c>
    </row>
    <row r="164" spans="1:13">
      <c r="A164" s="251"/>
      <c r="B164" s="761" t="s">
        <v>870</v>
      </c>
      <c r="C164" s="762"/>
      <c r="D164" s="763"/>
      <c r="E164" s="256"/>
      <c r="F164" s="242"/>
      <c r="G164" s="65"/>
      <c r="H164" s="69">
        <v>0.69899999999999995</v>
      </c>
      <c r="I164" s="70"/>
      <c r="J164" s="28"/>
      <c r="K164" s="20">
        <v>1559</v>
      </c>
    </row>
    <row r="165" spans="1:13">
      <c r="A165" s="145">
        <v>58</v>
      </c>
      <c r="B165" s="110"/>
      <c r="C165" s="110" t="s">
        <v>951</v>
      </c>
      <c r="D165" s="110" t="s">
        <v>231</v>
      </c>
      <c r="E165" s="259" t="s">
        <v>145</v>
      </c>
      <c r="F165" s="65">
        <v>9.9469999999999992</v>
      </c>
      <c r="G165" s="65">
        <v>11.098000000000001</v>
      </c>
      <c r="H165" s="249">
        <f>G165-F165</f>
        <v>1.1510000000000016</v>
      </c>
      <c r="I165" s="61">
        <v>10.7</v>
      </c>
      <c r="J165" s="250">
        <v>750</v>
      </c>
      <c r="K165" s="19">
        <f>SUM(H165*I165*J165)</f>
        <v>9236.7750000000124</v>
      </c>
      <c r="L165" s="435"/>
      <c r="M165" s="330"/>
    </row>
    <row r="166" spans="1:13">
      <c r="A166" s="251"/>
      <c r="B166" s="761" t="s">
        <v>952</v>
      </c>
      <c r="C166" s="762"/>
      <c r="D166" s="763"/>
      <c r="E166" s="256"/>
      <c r="F166" s="242"/>
      <c r="G166" s="65"/>
      <c r="H166" s="69">
        <v>1.151</v>
      </c>
      <c r="I166" s="70"/>
      <c r="J166" s="28"/>
      <c r="K166" s="20">
        <v>9237</v>
      </c>
    </row>
    <row r="167" spans="1:13">
      <c r="A167" s="145">
        <v>59</v>
      </c>
      <c r="B167" s="110"/>
      <c r="C167" s="110" t="s">
        <v>953</v>
      </c>
      <c r="D167" s="110" t="s">
        <v>231</v>
      </c>
      <c r="E167" s="259" t="s">
        <v>146</v>
      </c>
      <c r="F167" s="65">
        <v>1.4</v>
      </c>
      <c r="G167" s="65">
        <v>1.99</v>
      </c>
      <c r="H167" s="249">
        <f>G167-F167</f>
        <v>0.59000000000000008</v>
      </c>
      <c r="I167" s="61">
        <v>4.5</v>
      </c>
      <c r="J167" s="250">
        <v>450</v>
      </c>
      <c r="K167" s="19">
        <f>SUM(H167*I167*J167)</f>
        <v>1194.75</v>
      </c>
      <c r="L167" s="435"/>
      <c r="M167" s="330"/>
    </row>
    <row r="168" spans="1:13">
      <c r="A168" s="251"/>
      <c r="B168" s="761" t="s">
        <v>954</v>
      </c>
      <c r="C168" s="762"/>
      <c r="D168" s="763"/>
      <c r="E168" s="256"/>
      <c r="F168" s="242"/>
      <c r="G168" s="65"/>
      <c r="H168" s="69">
        <v>0.59</v>
      </c>
      <c r="I168" s="70"/>
      <c r="J168" s="28"/>
      <c r="K168" s="20">
        <v>1195</v>
      </c>
    </row>
    <row r="169" spans="1:13">
      <c r="A169" s="446"/>
      <c r="B169" s="150"/>
      <c r="C169" s="150"/>
      <c r="D169" s="150"/>
      <c r="E169" s="447"/>
      <c r="F169" s="302"/>
      <c r="G169" s="302"/>
      <c r="H169" s="448"/>
      <c r="I169" s="449"/>
      <c r="J169" s="450"/>
      <c r="K169" s="115"/>
    </row>
    <row r="170" spans="1:13">
      <c r="A170" s="622" t="s">
        <v>982</v>
      </c>
      <c r="B170" s="739"/>
    </row>
    <row r="171" spans="1:13">
      <c r="A171" s="682">
        <v>60</v>
      </c>
      <c r="B171" s="705"/>
      <c r="C171" s="705" t="s">
        <v>898</v>
      </c>
      <c r="D171" s="705" t="s">
        <v>200</v>
      </c>
      <c r="E171" s="706" t="s">
        <v>899</v>
      </c>
      <c r="F171" s="707">
        <v>1.88</v>
      </c>
      <c r="G171" s="707">
        <v>2.9940000000000002</v>
      </c>
      <c r="H171" s="707">
        <f>G171-F171</f>
        <v>1.1140000000000003</v>
      </c>
      <c r="I171" s="708">
        <v>6</v>
      </c>
      <c r="J171" s="709">
        <v>500</v>
      </c>
      <c r="K171" s="710">
        <f>SUM(H171*I171*J171)</f>
        <v>3342.0000000000009</v>
      </c>
    </row>
    <row r="172" spans="1:13">
      <c r="A172" s="683"/>
      <c r="B172" s="902" t="s">
        <v>1088</v>
      </c>
      <c r="C172" s="903"/>
      <c r="D172" s="904"/>
      <c r="E172" s="711"/>
      <c r="F172" s="712"/>
      <c r="G172" s="707"/>
      <c r="H172" s="713">
        <v>1.1140000000000001</v>
      </c>
      <c r="I172" s="708"/>
      <c r="J172" s="714"/>
      <c r="K172" s="715">
        <v>3342</v>
      </c>
      <c r="L172" s="420"/>
    </row>
    <row r="173" spans="1:13">
      <c r="A173" s="684">
        <v>61</v>
      </c>
      <c r="B173" s="716"/>
      <c r="C173" s="717" t="s">
        <v>276</v>
      </c>
      <c r="D173" s="684" t="s">
        <v>200</v>
      </c>
      <c r="E173" s="717" t="s">
        <v>997</v>
      </c>
      <c r="F173" s="718">
        <v>0</v>
      </c>
      <c r="G173" s="684">
        <v>0.69399999999999995</v>
      </c>
      <c r="H173" s="684">
        <v>0.69399999999999995</v>
      </c>
      <c r="I173" s="684">
        <v>6.5</v>
      </c>
      <c r="J173" s="684">
        <v>700</v>
      </c>
      <c r="K173" s="719">
        <v>3158</v>
      </c>
      <c r="L173" s="435"/>
      <c r="M173" s="330"/>
    </row>
    <row r="174" spans="1:13">
      <c r="A174" s="684"/>
      <c r="B174" s="796" t="s">
        <v>767</v>
      </c>
      <c r="C174" s="890"/>
      <c r="D174" s="891"/>
      <c r="E174" s="716"/>
      <c r="F174" s="720"/>
      <c r="G174" s="721"/>
      <c r="H174" s="721">
        <v>0.69399999999999995</v>
      </c>
      <c r="I174" s="721"/>
      <c r="J174" s="721"/>
      <c r="K174" s="722">
        <v>3158</v>
      </c>
      <c r="L174" s="435"/>
      <c r="M174" s="330"/>
    </row>
    <row r="175" spans="1:13">
      <c r="A175" s="684">
        <v>62</v>
      </c>
      <c r="B175" s="716"/>
      <c r="C175" s="717" t="s">
        <v>998</v>
      </c>
      <c r="D175" s="684" t="s">
        <v>200</v>
      </c>
      <c r="E175" s="717" t="s">
        <v>999</v>
      </c>
      <c r="F175" s="718">
        <v>0</v>
      </c>
      <c r="G175" s="684">
        <v>1.897</v>
      </c>
      <c r="H175" s="684">
        <v>1.897</v>
      </c>
      <c r="I175" s="684">
        <v>6.5</v>
      </c>
      <c r="J175" s="684">
        <v>700</v>
      </c>
      <c r="K175" s="719">
        <v>8631</v>
      </c>
      <c r="L175" s="702"/>
      <c r="M175" s="729"/>
    </row>
    <row r="176" spans="1:13">
      <c r="A176" s="684"/>
      <c r="B176" s="796" t="s">
        <v>1061</v>
      </c>
      <c r="C176" s="890"/>
      <c r="D176" s="891"/>
      <c r="E176" s="716"/>
      <c r="F176" s="720"/>
      <c r="G176" s="721"/>
      <c r="H176" s="721">
        <v>1.897</v>
      </c>
      <c r="I176" s="721"/>
      <c r="J176" s="721"/>
      <c r="K176" s="722">
        <v>8631</v>
      </c>
      <c r="L176" s="702"/>
      <c r="M176" s="729"/>
    </row>
    <row r="180" spans="1:11">
      <c r="A180" s="604"/>
      <c r="B180" s="605"/>
      <c r="C180" s="604"/>
      <c r="D180" s="605"/>
      <c r="E180" s="605"/>
    </row>
    <row r="181" spans="1:11">
      <c r="A181" s="757">
        <v>34</v>
      </c>
      <c r="B181" s="757"/>
      <c r="C181" s="757"/>
      <c r="D181" s="757"/>
      <c r="E181" s="757"/>
      <c r="F181" s="757"/>
      <c r="G181" s="757"/>
      <c r="H181" s="757"/>
      <c r="I181" s="757"/>
      <c r="J181" s="757"/>
      <c r="K181" s="757"/>
    </row>
  </sheetData>
  <mergeCells count="77">
    <mergeCell ref="B27:D27"/>
    <mergeCell ref="F146:G146"/>
    <mergeCell ref="A145:K145"/>
    <mergeCell ref="A181:K181"/>
    <mergeCell ref="B29:D29"/>
    <mergeCell ref="B31:D31"/>
    <mergeCell ref="B33:D33"/>
    <mergeCell ref="B35:D35"/>
    <mergeCell ref="F74:G74"/>
    <mergeCell ref="B78:D78"/>
    <mergeCell ref="A73:K73"/>
    <mergeCell ref="B90:D90"/>
    <mergeCell ref="F110:G110"/>
    <mergeCell ref="B114:D114"/>
    <mergeCell ref="A109:K109"/>
    <mergeCell ref="A124:A125"/>
    <mergeCell ref="B135:D135"/>
    <mergeCell ref="B42:D42"/>
    <mergeCell ref="B44:D44"/>
    <mergeCell ref="B118:D118"/>
    <mergeCell ref="B103:D103"/>
    <mergeCell ref="B105:D105"/>
    <mergeCell ref="B72:D72"/>
    <mergeCell ref="B80:D80"/>
    <mergeCell ref="B82:D82"/>
    <mergeCell ref="B123:D123"/>
    <mergeCell ref="B125:D125"/>
    <mergeCell ref="B84:D84"/>
    <mergeCell ref="B86:D86"/>
    <mergeCell ref="B176:D176"/>
    <mergeCell ref="B166:D166"/>
    <mergeCell ref="B168:D168"/>
    <mergeCell ref="A19:A20"/>
    <mergeCell ref="B64:D64"/>
    <mergeCell ref="B66:D66"/>
    <mergeCell ref="A37:K37"/>
    <mergeCell ref="B52:D52"/>
    <mergeCell ref="B54:D54"/>
    <mergeCell ref="B154:D154"/>
    <mergeCell ref="B22:D22"/>
    <mergeCell ref="B133:D133"/>
    <mergeCell ref="B131:D131"/>
    <mergeCell ref="B107:D107"/>
    <mergeCell ref="B69:D69"/>
    <mergeCell ref="B172:D172"/>
    <mergeCell ref="A15:A16"/>
    <mergeCell ref="B16:D16"/>
    <mergeCell ref="F3:G3"/>
    <mergeCell ref="B10:D10"/>
    <mergeCell ref="B174:D174"/>
    <mergeCell ref="B164:D164"/>
    <mergeCell ref="B156:D156"/>
    <mergeCell ref="B162:D162"/>
    <mergeCell ref="B159:D159"/>
    <mergeCell ref="B129:D129"/>
    <mergeCell ref="B120:D120"/>
    <mergeCell ref="B20:D20"/>
    <mergeCell ref="B48:D48"/>
    <mergeCell ref="B50:D50"/>
    <mergeCell ref="B92:D92"/>
    <mergeCell ref="B96:D96"/>
    <mergeCell ref="L8:M8"/>
    <mergeCell ref="L9:M9"/>
    <mergeCell ref="B25:D25"/>
    <mergeCell ref="B101:D101"/>
    <mergeCell ref="B46:D46"/>
    <mergeCell ref="B56:D56"/>
    <mergeCell ref="B59:D59"/>
    <mergeCell ref="B62:D62"/>
    <mergeCell ref="B88:D88"/>
    <mergeCell ref="B12:D12"/>
    <mergeCell ref="B14:D14"/>
    <mergeCell ref="L19:M19"/>
    <mergeCell ref="L21:M21"/>
    <mergeCell ref="L24:M24"/>
    <mergeCell ref="B99:D99"/>
    <mergeCell ref="F38:G38"/>
  </mergeCells>
  <phoneticPr fontId="17" type="noConversion"/>
  <printOptions horizontalCentered="1"/>
  <pageMargins left="0.31496062992125984" right="0.31496062992125984" top="0.59055118110236227" bottom="0.19685039370078741" header="0.51181102362204722" footer="0.51181102362204722"/>
  <pageSetup paperSize="9" fitToWidth="2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5"/>
  <sheetViews>
    <sheetView showGridLines="0" topLeftCell="A22" zoomScaleNormal="100" workbookViewId="0">
      <selection activeCell="E18" sqref="E18"/>
    </sheetView>
  </sheetViews>
  <sheetFormatPr defaultColWidth="9" defaultRowHeight="15"/>
  <cols>
    <col min="1" max="1" width="7.42578125" style="225" customWidth="1"/>
    <col min="2" max="4" width="9" style="225"/>
    <col min="5" max="5" width="39.85546875" style="225" customWidth="1"/>
    <col min="6" max="6" width="9" style="225"/>
    <col min="7" max="7" width="9" style="225" customWidth="1"/>
    <col min="8" max="8" width="10.28515625" style="225" customWidth="1"/>
    <col min="9" max="9" width="12" style="225" customWidth="1"/>
    <col min="10" max="16384" width="9" style="225"/>
  </cols>
  <sheetData>
    <row r="1" spans="1:14">
      <c r="A1" s="921" t="s">
        <v>981</v>
      </c>
      <c r="B1" s="922"/>
      <c r="C1" s="922"/>
      <c r="D1" s="922"/>
      <c r="E1" s="922"/>
    </row>
    <row r="2" spans="1:14" ht="4.5" customHeight="1" thickBot="1">
      <c r="A2" s="332"/>
      <c r="B2" s="332"/>
      <c r="C2" s="332"/>
      <c r="D2" s="332"/>
      <c r="E2" s="332"/>
    </row>
    <row r="3" spans="1:14" ht="30" customHeight="1">
      <c r="A3" s="1" t="s">
        <v>164</v>
      </c>
      <c r="B3" s="2" t="s">
        <v>165</v>
      </c>
      <c r="C3" s="3" t="s">
        <v>166</v>
      </c>
      <c r="D3" s="4" t="s">
        <v>167</v>
      </c>
      <c r="E3" s="3" t="s">
        <v>168</v>
      </c>
      <c r="F3" s="777" t="s">
        <v>169</v>
      </c>
      <c r="G3" s="778"/>
      <c r="H3" s="22" t="s">
        <v>170</v>
      </c>
      <c r="I3" s="44" t="s">
        <v>173</v>
      </c>
    </row>
    <row r="4" spans="1:14" ht="15.75" thickBot="1">
      <c r="A4" s="7" t="s">
        <v>174</v>
      </c>
      <c r="B4" s="8"/>
      <c r="C4" s="12"/>
      <c r="D4" s="10"/>
      <c r="E4" s="9"/>
      <c r="F4" s="23" t="s">
        <v>175</v>
      </c>
      <c r="G4" s="24" t="s">
        <v>176</v>
      </c>
      <c r="H4" s="25" t="s">
        <v>177</v>
      </c>
      <c r="I4" s="45" t="s">
        <v>180</v>
      </c>
    </row>
    <row r="5" spans="1:14" ht="3.95" customHeight="1">
      <c r="A5" s="226"/>
    </row>
    <row r="6" spans="1:14">
      <c r="A6" s="62">
        <v>1</v>
      </c>
      <c r="B6" s="14"/>
      <c r="C6" s="34" t="s">
        <v>181</v>
      </c>
      <c r="D6" s="14" t="s">
        <v>983</v>
      </c>
      <c r="E6" s="227" t="s">
        <v>984</v>
      </c>
      <c r="F6" s="65">
        <v>26.085000000000001</v>
      </c>
      <c r="G6" s="65">
        <v>26.963000000000001</v>
      </c>
      <c r="H6" s="35">
        <f>SUM(G6-F6)</f>
        <v>0.87800000000000011</v>
      </c>
      <c r="I6" s="19">
        <v>6900</v>
      </c>
      <c r="J6" s="758"/>
      <c r="K6" s="887"/>
    </row>
    <row r="7" spans="1:14">
      <c r="A7" s="421">
        <v>2</v>
      </c>
      <c r="B7" s="320"/>
      <c r="C7" s="41" t="s">
        <v>186</v>
      </c>
      <c r="D7" s="14" t="s">
        <v>983</v>
      </c>
      <c r="E7" s="31" t="s">
        <v>985</v>
      </c>
      <c r="F7" s="26">
        <v>6.3</v>
      </c>
      <c r="G7" s="26">
        <v>7.45</v>
      </c>
      <c r="H7" s="35">
        <f>SUM(G7-F7)</f>
        <v>1.1500000000000004</v>
      </c>
      <c r="I7" s="19">
        <v>7800</v>
      </c>
      <c r="J7" s="420"/>
      <c r="K7" s="731"/>
    </row>
    <row r="8" spans="1:14">
      <c r="A8" s="62">
        <v>3</v>
      </c>
      <c r="B8" s="41"/>
      <c r="C8" s="41" t="s">
        <v>743</v>
      </c>
      <c r="D8" s="14" t="s">
        <v>200</v>
      </c>
      <c r="E8" s="55" t="s">
        <v>1081</v>
      </c>
      <c r="F8" s="26">
        <v>3</v>
      </c>
      <c r="G8" s="26">
        <v>5.5</v>
      </c>
      <c r="H8" s="35">
        <f>SUM(G8-F8)</f>
        <v>2.5</v>
      </c>
      <c r="I8" s="19">
        <v>18750</v>
      </c>
      <c r="J8" s="437"/>
      <c r="K8" s="730"/>
      <c r="L8" s="437"/>
      <c r="M8" s="437"/>
      <c r="N8" s="330"/>
    </row>
    <row r="9" spans="1:14">
      <c r="A9" s="14">
        <v>4</v>
      </c>
      <c r="B9" s="14"/>
      <c r="C9" s="34" t="s">
        <v>353</v>
      </c>
      <c r="D9" s="14" t="s">
        <v>194</v>
      </c>
      <c r="E9" s="227" t="s">
        <v>986</v>
      </c>
      <c r="F9" s="65">
        <v>4.95</v>
      </c>
      <c r="G9" s="65">
        <v>5.95</v>
      </c>
      <c r="H9" s="35">
        <f>SUM(G9-F9)</f>
        <v>1</v>
      </c>
      <c r="I9" s="19">
        <v>7000</v>
      </c>
      <c r="K9" s="732"/>
    </row>
    <row r="10" spans="1:14" ht="24">
      <c r="A10" s="691">
        <v>5</v>
      </c>
      <c r="B10" s="109"/>
      <c r="C10" s="232" t="s">
        <v>726</v>
      </c>
      <c r="D10" s="233" t="s">
        <v>234</v>
      </c>
      <c r="E10" s="234" t="s">
        <v>1083</v>
      </c>
      <c r="F10" s="235">
        <v>6.6340000000000003</v>
      </c>
      <c r="G10" s="235">
        <v>6.8860000000000001</v>
      </c>
      <c r="H10" s="195">
        <f>SUM(G10-F10)</f>
        <v>0.25199999999999978</v>
      </c>
      <c r="I10" s="232">
        <v>5000</v>
      </c>
      <c r="J10" s="623"/>
      <c r="K10" s="733"/>
    </row>
    <row r="11" spans="1:14" ht="20.100000000000001" customHeight="1">
      <c r="A11" s="441"/>
      <c r="B11" s="923"/>
      <c r="C11" s="923"/>
      <c r="D11" s="923"/>
      <c r="E11" s="624"/>
      <c r="F11" s="625"/>
      <c r="G11" s="625"/>
      <c r="H11" s="626"/>
      <c r="I11" s="627"/>
      <c r="J11" s="581"/>
      <c r="K11" s="591"/>
    </row>
    <row r="28" spans="1:11">
      <c r="A28" s="919"/>
      <c r="B28" s="920"/>
      <c r="C28" s="920"/>
      <c r="D28" s="920"/>
      <c r="E28" s="920"/>
      <c r="F28" s="920"/>
      <c r="G28" s="920"/>
      <c r="H28" s="920"/>
      <c r="I28" s="920"/>
      <c r="J28" s="920"/>
      <c r="K28" s="920"/>
    </row>
    <row r="35" spans="1:11">
      <c r="A35" s="917">
        <v>35</v>
      </c>
      <c r="B35" s="918"/>
      <c r="C35" s="918"/>
      <c r="D35" s="918"/>
      <c r="E35" s="918"/>
      <c r="F35" s="918"/>
      <c r="G35" s="918"/>
      <c r="H35" s="918"/>
      <c r="I35" s="918"/>
      <c r="J35" s="918"/>
      <c r="K35" s="918"/>
    </row>
  </sheetData>
  <mergeCells count="6">
    <mergeCell ref="A35:K35"/>
    <mergeCell ref="A28:K28"/>
    <mergeCell ref="A1:E1"/>
    <mergeCell ref="J6:K6"/>
    <mergeCell ref="F3:G3"/>
    <mergeCell ref="B11:D11"/>
  </mergeCells>
  <phoneticPr fontId="17" type="noConversion"/>
  <printOptions horizontalCentered="1"/>
  <pageMargins left="0.31496062992125984" right="0.31496062992125984" top="0.59055118110236227" bottom="0.39370078740157483" header="0.51181102362204722" footer="0.51181102362204722"/>
  <pageSetup paperSize="9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Úvod</vt:lpstr>
      <vt:lpstr> II.tř</vt:lpstr>
      <vt:lpstr>III.tř</vt:lpstr>
      <vt:lpstr>průtahy</vt:lpstr>
      <vt:lpstr>rekonstrukce</vt:lpstr>
      <vt:lpstr>' II.tř'!Oblast_tisku</vt:lpstr>
      <vt:lpstr>III.tř!Oblast_tisku</vt:lpstr>
      <vt:lpstr>průtahy!Oblast_tisku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pesta</dc:creator>
  <cp:lastModifiedBy>veleba</cp:lastModifiedBy>
  <cp:lastPrinted>2015-06-02T06:25:19Z</cp:lastPrinted>
  <dcterms:created xsi:type="dcterms:W3CDTF">2013-02-19T13:22:07Z</dcterms:created>
  <dcterms:modified xsi:type="dcterms:W3CDTF">2015-06-11T09:56:03Z</dcterms:modified>
</cp:coreProperties>
</file>